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0282305\Documents\Protected\TO DO 16-08\Moody's\Version 3\"/>
    </mc:Choice>
  </mc:AlternateContent>
  <bookViews>
    <workbookView xWindow="0" yWindow="0" windowWidth="27410" windowHeight="12470"/>
  </bookViews>
  <sheets>
    <sheet name="Résultats Environnementaux" sheetId="6" r:id="rId1"/>
    <sheet name="Indicateurs Santé Sécurité" sheetId="7" r:id="rId2"/>
    <sheet name="Indicateurs DPEF" sheetId="11" r:id="rId3"/>
    <sheet name="RH" sheetId="9" r:id="rId4"/>
    <sheet name="Gouvernance" sheetId="10" r:id="rId5"/>
    <sheet name="TCFD" sheetId="12" r:id="rId6"/>
    <sheet name="SASB" sheetId="13" r:id="rId7"/>
    <sheet name="SFDR" sheetId="14"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9" l="1"/>
  <c r="E30" i="9"/>
  <c r="C30" i="9"/>
  <c r="G29" i="9"/>
  <c r="E29" i="9"/>
  <c r="C29" i="9"/>
  <c r="G28" i="9"/>
  <c r="E28" i="9"/>
  <c r="C28" i="9"/>
  <c r="G27" i="9"/>
  <c r="E27" i="9"/>
  <c r="C27" i="9"/>
  <c r="G26" i="9"/>
  <c r="E26" i="9"/>
  <c r="C26" i="9"/>
  <c r="C9" i="9"/>
  <c r="C8" i="9"/>
  <c r="C7" i="9"/>
  <c r="C6" i="9"/>
  <c r="C5" i="9"/>
  <c r="G57" i="6" l="1"/>
  <c r="H57" i="6"/>
  <c r="E58" i="6"/>
  <c r="F58" i="6"/>
  <c r="E63" i="6"/>
  <c r="F63" i="6"/>
  <c r="D40" i="6"/>
  <c r="G63" i="6" l="1"/>
  <c r="F39" i="6"/>
  <c r="F38" i="6"/>
  <c r="E39" i="6"/>
  <c r="E38" i="6"/>
  <c r="D39" i="6"/>
  <c r="D38" i="6"/>
  <c r="H30" i="6"/>
  <c r="G30" i="6"/>
  <c r="G39" i="6" l="1"/>
  <c r="H38" i="6"/>
  <c r="H39" i="6"/>
  <c r="G38" i="6"/>
  <c r="H46" i="6" l="1"/>
  <c r="G46" i="6"/>
  <c r="D16" i="7" l="1"/>
  <c r="G45" i="6" l="1"/>
  <c r="H45" i="6"/>
  <c r="E47" i="6"/>
  <c r="E40" i="6" s="1"/>
  <c r="D63" i="6" l="1"/>
  <c r="H63" i="6" s="1"/>
  <c r="F47" i="6" l="1"/>
  <c r="F40" i="6" s="1"/>
  <c r="G47" i="6" l="1"/>
  <c r="H47" i="6"/>
  <c r="H10" i="7"/>
  <c r="G10" i="7"/>
  <c r="H9" i="7"/>
  <c r="G9" i="7"/>
  <c r="F48" i="6" l="1"/>
  <c r="F50" i="6" s="1"/>
  <c r="D48" i="6"/>
  <c r="H16" i="6"/>
  <c r="G16" i="6"/>
  <c r="G40" i="6" l="1"/>
  <c r="H4" i="6"/>
  <c r="G4" i="6"/>
  <c r="D49" i="6"/>
  <c r="D51" i="6" s="1"/>
  <c r="F49" i="6"/>
  <c r="F51" i="6" s="1"/>
  <c r="E48" i="6"/>
  <c r="E49" i="6"/>
  <c r="D50" i="6"/>
  <c r="H50" i="6" s="1"/>
  <c r="H48" i="6"/>
  <c r="H40" i="6"/>
  <c r="H5" i="7"/>
  <c r="H4" i="7"/>
  <c r="H3" i="7"/>
  <c r="G4" i="7"/>
  <c r="G3" i="7"/>
  <c r="G5" i="7"/>
  <c r="H8" i="7"/>
  <c r="H7" i="7"/>
  <c r="G8" i="7"/>
  <c r="G7" i="7"/>
  <c r="H6" i="7"/>
  <c r="G6" i="7"/>
  <c r="E8" i="7"/>
  <c r="D8" i="7"/>
  <c r="E7" i="7"/>
  <c r="D7" i="7"/>
  <c r="E6" i="7"/>
  <c r="D6" i="7"/>
  <c r="H49" i="6" l="1"/>
  <c r="H51" i="6"/>
  <c r="E51" i="6"/>
  <c r="G51" i="6" s="1"/>
  <c r="G49" i="6"/>
  <c r="G48" i="6"/>
  <c r="E50" i="6"/>
  <c r="G50" i="6" s="1"/>
  <c r="F20" i="6"/>
  <c r="E20" i="6"/>
  <c r="D20" i="6"/>
  <c r="F18" i="6"/>
  <c r="E18" i="6"/>
  <c r="D18" i="6"/>
  <c r="H21" i="6"/>
  <c r="G21" i="6"/>
  <c r="H19" i="6"/>
  <c r="G19" i="6"/>
  <c r="H15" i="6"/>
  <c r="G15" i="6"/>
  <c r="H14" i="6"/>
  <c r="G14" i="6"/>
  <c r="H17" i="6"/>
  <c r="G17" i="6"/>
  <c r="G18" i="6" l="1"/>
  <c r="G20" i="6"/>
  <c r="H20" i="6"/>
  <c r="H18" i="6"/>
  <c r="H13" i="6" l="1"/>
  <c r="G13" i="6"/>
  <c r="H8" i="6"/>
  <c r="G8" i="6"/>
  <c r="E7" i="6"/>
  <c r="D7" i="6"/>
  <c r="H5" i="6"/>
  <c r="G5" i="6"/>
  <c r="F12" i="6"/>
  <c r="E12" i="6"/>
  <c r="D12" i="6"/>
  <c r="H11" i="6"/>
  <c r="G11" i="6"/>
  <c r="H9" i="6"/>
  <c r="G9" i="6"/>
  <c r="H3" i="6"/>
  <c r="G3" i="6"/>
  <c r="H44" i="6"/>
  <c r="G44" i="6"/>
  <c r="H43" i="6"/>
  <c r="G43" i="6"/>
  <c r="H42" i="6"/>
  <c r="G42" i="6"/>
  <c r="H6" i="6" l="1"/>
  <c r="F7" i="6"/>
  <c r="G7" i="6" s="1"/>
  <c r="G6" i="6"/>
  <c r="H41" i="6"/>
  <c r="G41" i="6"/>
  <c r="H37" i="6"/>
  <c r="G37" i="6"/>
  <c r="H36" i="6"/>
  <c r="G36" i="6"/>
  <c r="H35" i="6"/>
  <c r="G35" i="6"/>
  <c r="H34" i="6"/>
  <c r="G34" i="6"/>
  <c r="H33" i="6"/>
  <c r="G33" i="6"/>
  <c r="H29" i="6"/>
  <c r="G29" i="6"/>
  <c r="H24" i="6"/>
  <c r="G24" i="6"/>
  <c r="H22" i="6"/>
  <c r="G22" i="6"/>
  <c r="F23" i="6"/>
  <c r="E23" i="6"/>
  <c r="D23" i="6"/>
  <c r="H7" i="6" l="1"/>
  <c r="G23" i="6"/>
  <c r="H23" i="6"/>
</calcChain>
</file>

<file path=xl/sharedStrings.xml><?xml version="1.0" encoding="utf-8"?>
<sst xmlns="http://schemas.openxmlformats.org/spreadsheetml/2006/main" count="656" uniqueCount="459">
  <si>
    <t xml:space="preserve">Thème </t>
  </si>
  <si>
    <t>KPI</t>
  </si>
  <si>
    <t>ENERGIE</t>
  </si>
  <si>
    <t>Consommation d'électricité</t>
  </si>
  <si>
    <t>Unité</t>
  </si>
  <si>
    <t>%</t>
  </si>
  <si>
    <t>DECHETS</t>
  </si>
  <si>
    <t>tonnes</t>
  </si>
  <si>
    <t>kg/pers</t>
  </si>
  <si>
    <t>EAU</t>
  </si>
  <si>
    <t>par M€ de chiffre d'affaires</t>
  </si>
  <si>
    <r>
      <t>m</t>
    </r>
    <r>
      <rPr>
        <vertAlign val="superscript"/>
        <sz val="10"/>
        <color theme="1"/>
        <rFont val="Calibri"/>
        <family val="2"/>
        <scheme val="minor"/>
      </rPr>
      <t>3</t>
    </r>
    <r>
      <rPr>
        <sz val="10"/>
        <color theme="1"/>
        <rFont val="Calibri"/>
        <family val="2"/>
        <scheme val="minor"/>
      </rPr>
      <t>/M€</t>
    </r>
  </si>
  <si>
    <t>Rejets d'eaux industrielles</t>
  </si>
  <si>
    <t>Consommation totale d'énergie</t>
  </si>
  <si>
    <t>Par M€ de chiffre d'affaires</t>
  </si>
  <si>
    <r>
      <t>Emissions de CO</t>
    </r>
    <r>
      <rPr>
        <vertAlign val="subscript"/>
        <sz val="10"/>
        <color theme="1"/>
        <rFont val="Calibri"/>
        <family val="2"/>
        <scheme val="minor"/>
      </rPr>
      <t>2</t>
    </r>
    <r>
      <rPr>
        <sz val="10"/>
        <color theme="1"/>
        <rFont val="Calibri"/>
        <family val="2"/>
        <scheme val="minor"/>
      </rPr>
      <t xml:space="preserve"> liées aux voyages professionnels</t>
    </r>
  </si>
  <si>
    <t>Part des salariés travaillant sur un site certifié ISO 14001</t>
  </si>
  <si>
    <t>Production de déchets exceptionnels</t>
  </si>
  <si>
    <t>Prélèvements d'eau (total)</t>
  </si>
  <si>
    <t>MWh</t>
  </si>
  <si>
    <t>MWh/M€</t>
  </si>
  <si>
    <t>REJETS ATMOSPHERIQUES</t>
  </si>
  <si>
    <r>
      <t>Emissions de NO</t>
    </r>
    <r>
      <rPr>
        <vertAlign val="subscript"/>
        <sz val="10"/>
        <color theme="1"/>
        <rFont val="Calibri"/>
        <family val="2"/>
        <scheme val="minor"/>
      </rPr>
      <t>x</t>
    </r>
    <r>
      <rPr>
        <sz val="10"/>
        <color theme="1"/>
        <rFont val="Calibri"/>
        <family val="2"/>
        <scheme val="minor"/>
      </rPr>
      <t xml:space="preserve"> </t>
    </r>
  </si>
  <si>
    <t>Total Scope 1</t>
  </si>
  <si>
    <t>dont émissions liées aux substances</t>
  </si>
  <si>
    <t>Total Scope 3</t>
  </si>
  <si>
    <t>Total Scope 2 location-based</t>
  </si>
  <si>
    <t>dont émission directes</t>
  </si>
  <si>
    <t>dont émissions indirectes</t>
  </si>
  <si>
    <r>
      <t>Emissions de CO</t>
    </r>
    <r>
      <rPr>
        <vertAlign val="subscript"/>
        <sz val="10"/>
        <color theme="1"/>
        <rFont val="Calibri"/>
        <family val="2"/>
        <scheme val="minor"/>
      </rPr>
      <t>2</t>
    </r>
    <r>
      <rPr>
        <sz val="10"/>
        <color theme="1"/>
        <rFont val="Calibri"/>
        <family val="2"/>
        <scheme val="minor"/>
      </rPr>
      <t xml:space="preserve"> liées aux déplacements domicile-travail</t>
    </r>
  </si>
  <si>
    <t>Nombre de sites certifiés ISO 14001</t>
  </si>
  <si>
    <t>Nombre de sites certifiés ISO 50001</t>
  </si>
  <si>
    <t>EMISSIONS DE 
GAZ A EFFETS DE SERRE</t>
  </si>
  <si>
    <t>CERTIFICATIONS</t>
  </si>
  <si>
    <t>Nombre de salariés travaillant sur les sites concernés par le reporting environnemental</t>
  </si>
  <si>
    <t>rapporté au nombre total de salariés</t>
  </si>
  <si>
    <t>CARACTERISTIQUES GENERALES</t>
  </si>
  <si>
    <t>Nombre de jours perdus</t>
  </si>
  <si>
    <t>Taux de fréquence des accidents avec arrêt</t>
  </si>
  <si>
    <t>Taux de gravité des accidents avec arrêt</t>
  </si>
  <si>
    <t>Nombre de sites certifiés ISO 45001</t>
  </si>
  <si>
    <t>Nombre de personnes de l'ingénierie formées à l'éco-conception</t>
  </si>
  <si>
    <t>ECO-CONCEPTION</t>
  </si>
  <si>
    <r>
      <t>Emissions de CO</t>
    </r>
    <r>
      <rPr>
        <vertAlign val="subscript"/>
        <sz val="10"/>
        <color theme="1"/>
        <rFont val="Calibri"/>
        <family val="2"/>
        <scheme val="minor"/>
      </rPr>
      <t>2</t>
    </r>
    <r>
      <rPr>
        <sz val="10"/>
        <color theme="1"/>
        <rFont val="Calibri"/>
        <family val="2"/>
        <scheme val="minor"/>
      </rPr>
      <t xml:space="preserve"> liées aux achats de biens et services</t>
    </r>
  </si>
  <si>
    <r>
      <t>Emissions de CO</t>
    </r>
    <r>
      <rPr>
        <vertAlign val="subscript"/>
        <sz val="10"/>
        <color theme="1"/>
        <rFont val="Calibri"/>
        <family val="2"/>
        <scheme val="minor"/>
      </rPr>
      <t>2</t>
    </r>
    <r>
      <rPr>
        <sz val="10"/>
        <color theme="1"/>
        <rFont val="Calibri"/>
        <family val="2"/>
        <scheme val="minor"/>
      </rPr>
      <t xml:space="preserve"> liées à la phase d'utilisation des produits mis sur le marché</t>
    </r>
  </si>
  <si>
    <t>SANTE ET SECURITE</t>
  </si>
  <si>
    <t>Nombre de décès liés à un accident de  travail ou une maladie professionnelle</t>
  </si>
  <si>
    <t>2023 vs 2022</t>
  </si>
  <si>
    <t>2023 vs 2018</t>
  </si>
  <si>
    <t>Part des salariés travaillant sur un site certifié ISO 45001</t>
  </si>
  <si>
    <t>par personne</t>
  </si>
  <si>
    <t xml:space="preserve">Total Scope 1, 2 (location-based) et 3 </t>
  </si>
  <si>
    <t>Total Scope 1, 2 (location-based) et 3 par M€ de chiffre d'affaires</t>
  </si>
  <si>
    <t>Total Scope 1, 2 (market-based) et 3 par M€ de chiffre d'affaires</t>
  </si>
  <si>
    <t>part d'électricité d'origine renouvelable liée à des garanties d'origine</t>
  </si>
  <si>
    <t>part électricité d'origine renouvelable liée à PPA (Power Purchase Agreement)</t>
  </si>
  <si>
    <t>part  électricité liée à de l'autoconsommation</t>
  </si>
  <si>
    <t xml:space="preserve">Part d'électricité d'origine renouvelable </t>
  </si>
  <si>
    <t>Consommation de chaleur et vapeur</t>
  </si>
  <si>
    <t>+ 1 pts</t>
  </si>
  <si>
    <t>t/M€</t>
  </si>
  <si>
    <t>Emissions de SO2</t>
  </si>
  <si>
    <t>k€</t>
  </si>
  <si>
    <t>Résultat 2023
(hors GTS)</t>
  </si>
  <si>
    <t>Résultat 2022 
(hors GTS)</t>
  </si>
  <si>
    <t>Baseline 2018
(hors GTS)</t>
  </si>
  <si>
    <t>Taux de fréquence des accidents déclarables, avec ou sans arrêt</t>
  </si>
  <si>
    <t>Nombre de maladies professionnelles reconnues par les autorités sanitaires</t>
  </si>
  <si>
    <t>Nombre d'heures travaillées</t>
  </si>
  <si>
    <t>Rejets atmosphériques (solvants)</t>
  </si>
  <si>
    <t>Emissions opérationnelles</t>
  </si>
  <si>
    <t>+ 13,5 pts</t>
  </si>
  <si>
    <t>+ 15,3 pts</t>
  </si>
  <si>
    <t>+ 66,8 pts</t>
  </si>
  <si>
    <t>+ 3,3 pts</t>
  </si>
  <si>
    <t>+ 96,0 pts</t>
  </si>
  <si>
    <t>- 0,6 pts</t>
  </si>
  <si>
    <t>+ 0,0 pts</t>
  </si>
  <si>
    <t>+ 0,9 pts</t>
  </si>
  <si>
    <t>taux d'investigation des accidents avec arrêt</t>
  </si>
  <si>
    <t>+ 1,3 pts</t>
  </si>
  <si>
    <t>Données RH et Finance utilisées pour les ratios</t>
  </si>
  <si>
    <t>+ 1,9 pts</t>
  </si>
  <si>
    <r>
      <t>Emissions de CO</t>
    </r>
    <r>
      <rPr>
        <vertAlign val="subscript"/>
        <sz val="10"/>
        <color theme="1"/>
        <rFont val="Calibri"/>
        <family val="2"/>
        <scheme val="minor"/>
      </rPr>
      <t>2</t>
    </r>
    <r>
      <rPr>
        <sz val="10"/>
        <color theme="1"/>
        <rFont val="Calibri"/>
        <family val="2"/>
        <scheme val="minor"/>
      </rPr>
      <t xml:space="preserve"> liées aux véhicules d'entreprise</t>
    </r>
  </si>
  <si>
    <t>- 3,6 pts</t>
  </si>
  <si>
    <t>+ 15,8 pts</t>
  </si>
  <si>
    <t>Consommation de combustible</t>
  </si>
  <si>
    <t>dont consommation de gaz</t>
  </si>
  <si>
    <t>Part de biogaz dans la consommation de gaz</t>
  </si>
  <si>
    <t>Part de combustible d'origine renouvelable</t>
  </si>
  <si>
    <t>+ 21,1 pts</t>
  </si>
  <si>
    <t>Total Scope 1 et 2 location-based</t>
  </si>
  <si>
    <r>
      <t>Total Scope 2 market-based</t>
    </r>
    <r>
      <rPr>
        <sz val="10"/>
        <color theme="1"/>
        <rFont val="Calibri"/>
        <family val="2"/>
        <scheme val="minor"/>
      </rPr>
      <t xml:space="preserve"> (Thales methodology)</t>
    </r>
  </si>
  <si>
    <r>
      <t xml:space="preserve">Total scope 1 et 2 market-based </t>
    </r>
    <r>
      <rPr>
        <sz val="10"/>
        <color theme="1"/>
        <rFont val="Calibri"/>
        <family val="2"/>
        <scheme val="minor"/>
      </rPr>
      <t>(Thales methodology</t>
    </r>
    <r>
      <rPr>
        <b/>
        <sz val="10"/>
        <color theme="1"/>
        <rFont val="Calibri"/>
        <family val="2"/>
        <scheme val="minor"/>
      </rPr>
      <t>)</t>
    </r>
  </si>
  <si>
    <r>
      <t xml:space="preserve">Total Scope 1, 2 (market-based, </t>
    </r>
    <r>
      <rPr>
        <sz val="10"/>
        <color theme="1"/>
        <rFont val="Calibri"/>
        <family val="2"/>
        <scheme val="minor"/>
      </rPr>
      <t>Thales methodology</t>
    </r>
    <r>
      <rPr>
        <b/>
        <sz val="10"/>
        <color theme="1"/>
        <rFont val="Calibri"/>
        <family val="2"/>
        <scheme val="minor"/>
      </rPr>
      <t>) et 3</t>
    </r>
  </si>
  <si>
    <t>- 5,4 pts</t>
  </si>
  <si>
    <t>- 5,2 pts</t>
  </si>
  <si>
    <t>Part des salariés travaillant sur un site certifié ISO 50001</t>
  </si>
  <si>
    <t>+ 0,3 pts</t>
  </si>
  <si>
    <t>+ 20,1 pts</t>
  </si>
  <si>
    <t>Chiffre d'affaires*</t>
  </si>
  <si>
    <t>Nombre de salariés Thales*</t>
  </si>
  <si>
    <t>* Données corrigées afin de s'assurer de la cohérence du périmètre entre les années</t>
  </si>
  <si>
    <t>Répartition des salariés par genre</t>
  </si>
  <si>
    <t>GROUPE</t>
  </si>
  <si>
    <t>France</t>
  </si>
  <si>
    <t>Royaume-Uni</t>
  </si>
  <si>
    <t>Allemagne</t>
  </si>
  <si>
    <t>Pays-Bas</t>
  </si>
  <si>
    <t>États-Unis</t>
  </si>
  <si>
    <t>Canada</t>
  </si>
  <si>
    <t>Australie</t>
  </si>
  <si>
    <t>Europe</t>
  </si>
  <si>
    <t>Amérique Latine</t>
  </si>
  <si>
    <t>Asie Pacifique &amp; Eurasie</t>
  </si>
  <si>
    <t>Afrique &amp; Moyen-Orient</t>
  </si>
  <si>
    <t>Femmes</t>
  </si>
  <si>
    <t>Hommes</t>
  </si>
  <si>
    <t>Autres</t>
  </si>
  <si>
    <t>Non déclaré</t>
  </si>
  <si>
    <t>TOTAL</t>
  </si>
  <si>
    <t>Total</t>
  </si>
  <si>
    <t>Grands Pays d'implantation</t>
  </si>
  <si>
    <t>Autres Pays</t>
  </si>
  <si>
    <t>Nombre de femmes dans les effectifs</t>
  </si>
  <si>
    <t>Nombre de femmes parmi les non-cadres</t>
  </si>
  <si>
    <t>Nombre de femmes ingénieures et cadres</t>
  </si>
  <si>
    <t>Nombre de femmes parmi les postes à plus haut niveau de responsabilités</t>
  </si>
  <si>
    <t>Objectifs 2026</t>
  </si>
  <si>
    <t>Proportion de femmes dans les niveaux de responsabilité les plus élevés (NR10 à 12)</t>
  </si>
  <si>
    <t>18,0 %</t>
  </si>
  <si>
    <t>Proportion de comités de direction composés d’au moins trois femmes</t>
  </si>
  <si>
    <t>68 %</t>
  </si>
  <si>
    <t>75% *</t>
  </si>
  <si>
    <t>* de Comités de direction composés d’au moins 4 femmes</t>
  </si>
  <si>
    <t>Départs</t>
  </si>
  <si>
    <t>FEMMES</t>
  </si>
  <si>
    <t>HOMMES</t>
  </si>
  <si>
    <t>AUTRES</t>
  </si>
  <si>
    <t>Nombre de salariés ayant quitté l’entreprise en 2023</t>
  </si>
  <si>
    <t>Taux global de départs</t>
  </si>
  <si>
    <t>Types de contrats de travail</t>
  </si>
  <si>
    <t>Europe (Autre)</t>
  </si>
  <si>
    <t>F</t>
  </si>
  <si>
    <t>H</t>
  </si>
  <si>
    <t>Nombre de salariés</t>
  </si>
  <si>
    <t>Nombre de salariés en CDI</t>
  </si>
  <si>
    <t>Nombre de salariés en CDD</t>
  </si>
  <si>
    <t>Nombre de salariés en temps plein</t>
  </si>
  <si>
    <t>Nombre de salariés en temps partiel</t>
  </si>
  <si>
    <t>Recrutements</t>
  </si>
  <si>
    <t>Groupe</t>
  </si>
  <si>
    <t>Grands pays d’implantation</t>
  </si>
  <si>
    <t>Autres pays d’implantation</t>
  </si>
  <si>
    <t>Autre</t>
  </si>
  <si>
    <t>En nombre</t>
  </si>
  <si>
    <t>En pourcentage</t>
  </si>
  <si>
    <t>Nombre de femmes recrutées en 2023*</t>
  </si>
  <si>
    <t>Femmes membres du Comité Exécutif</t>
  </si>
  <si>
    <t>* CDD, CDI et Apprentis</t>
  </si>
  <si>
    <t>Formation</t>
  </si>
  <si>
    <t>% de salariés formés en 2023</t>
  </si>
  <si>
    <t>Non-Cadres (LR0-6)</t>
  </si>
  <si>
    <t>Encadrement (LR7-9)</t>
  </si>
  <si>
    <t>Encadrement supérieur (LR10-12)</t>
  </si>
  <si>
    <t>Nombre moyen d’heures de formation par catégories de collaborateurs</t>
  </si>
  <si>
    <t>Evaluation de la performance</t>
  </si>
  <si>
    <t>% de salariés ayant bénéficié d’évaluations régulières de leur performance et de développement de carrière</t>
  </si>
  <si>
    <t>Répartition de l'encadrement par genre</t>
  </si>
  <si>
    <t>Grands pays d'implantation du Groupe</t>
  </si>
  <si>
    <t>Autres pays d'implantation du Groupe</t>
  </si>
  <si>
    <t xml:space="preserve">Répartition de l’encadrement supérieur* par genre </t>
  </si>
  <si>
    <t>En Nombre</t>
  </si>
  <si>
    <t>En  %</t>
  </si>
  <si>
    <t>Personnes en situation de handicap (France)</t>
  </si>
  <si>
    <t>Taux d’emploi des personnes en situation de handicap en France</t>
  </si>
  <si>
    <t>Effectif par tranches d'âge</t>
  </si>
  <si>
    <t>Répartition de l'effectif par tranches d'âge</t>
  </si>
  <si>
    <t>Moins de 30 ans</t>
  </si>
  <si>
    <t>30-50 ans</t>
  </si>
  <si>
    <t>Plus de 50 ans</t>
  </si>
  <si>
    <t>Taux de couverture</t>
  </si>
  <si>
    <t>Salariés EEE des pays de plus de 50 salariés</t>
  </si>
  <si>
    <t>Salariés hors EEE des pays de plus de 50 salariés</t>
  </si>
  <si>
    <t>0 - 19 %</t>
  </si>
  <si>
    <t>Luxembourg</t>
  </si>
  <si>
    <t>Argentine</t>
  </si>
  <si>
    <t>Pologne</t>
  </si>
  <si>
    <t>République Tchèque</t>
  </si>
  <si>
    <t>Colombie</t>
  </si>
  <si>
    <t>Roumanie</t>
  </si>
  <si>
    <t>Egypte</t>
  </si>
  <si>
    <t>Emirat Arabes Unies</t>
  </si>
  <si>
    <t>Etats-Unis</t>
  </si>
  <si>
    <t>Hong-Kong</t>
  </si>
  <si>
    <t>Inde</t>
  </si>
  <si>
    <t>Israël</t>
  </si>
  <si>
    <t>Japon</t>
  </si>
  <si>
    <t>Corée du Sud</t>
  </si>
  <si>
    <t>Malaisie</t>
  </si>
  <si>
    <t>Maroc</t>
  </si>
  <si>
    <t>Oman</t>
  </si>
  <si>
    <t>Philippines</t>
  </si>
  <si>
    <t>Arabie Saoudite</t>
  </si>
  <si>
    <t>Afrique du Sud</t>
  </si>
  <si>
    <t>Taiwan</t>
  </si>
  <si>
    <t>Thailande</t>
  </si>
  <si>
    <t>Turquie</t>
  </si>
  <si>
    <t>20 - 39%</t>
  </si>
  <si>
    <t>Chine</t>
  </si>
  <si>
    <t>Singapore</t>
  </si>
  <si>
    <t>40 - 59%</t>
  </si>
  <si>
    <t>Mexique</t>
  </si>
  <si>
    <t>60 - 79%</t>
  </si>
  <si>
    <t>Finlande</t>
  </si>
  <si>
    <t>80 - 100%</t>
  </si>
  <si>
    <t xml:space="preserve">Australie </t>
  </si>
  <si>
    <t>Belgique</t>
  </si>
  <si>
    <t>Brésil</t>
  </si>
  <si>
    <t>Espagne</t>
  </si>
  <si>
    <t>Suisse</t>
  </si>
  <si>
    <t>Italie</t>
  </si>
  <si>
    <t>Norvège</t>
  </si>
  <si>
    <t>Portugal</t>
  </si>
  <si>
    <t>Suède</t>
  </si>
  <si>
    <t>Thème/risque </t>
  </si>
  <si>
    <t>Politiques </t>
  </si>
  <si>
    <t>Indicateur clé de performance </t>
  </si>
  <si>
    <t>Résultats 2021 </t>
  </si>
  <si>
    <t>Résultats 2022 </t>
  </si>
  <si>
    <t>Résultats 2023</t>
  </si>
  <si>
    <t>1.Diversité et Inclusion </t>
  </si>
  <si>
    <t>Engagement de Thales : Permettre à chacun de donner le meilleur de lui-même. « Au sein de Thales, je travaille dans des équipes ouvertes à la diversité qui valorisent nos différences et nos parcours. »  Être un leader mondial avec une forte présence locale exige d’inclure la diversité sous toutes ses formes : genre, âge, origine et nationalité. Une organisation réellement diversifiée et globale est un atout de plus pour gagner en compétitivité, attirer et retenir les meilleurs talents locaux. La diversité stimule l’innovation et la créativité grâce à la multiplicité des approches, des points de vue et des idées. L’inclusion, qui suppose d’accepter la diversité et d’en reconnaître l’importance, améliorera la performance collective de Thales. </t>
  </si>
  <si>
    <t>Pourcentage de femmes dans les responsabilités les plus élevées  Objectif 2023 : 20 % </t>
  </si>
  <si>
    <t>Pourcentage de Comités de direction comportant au moins trois femmes  Objectif 2023 : 75 % </t>
  </si>
  <si>
    <t>2. Santé et sécurité au travail </t>
  </si>
  <si>
    <t>Engagement de Thales : Être attentif à chacun  « Au sein de Thales, mon manager me fait confiance : il me responsabilise et veille à mon bien-être. »  « Au sein de Thales, je dispose des moyens et du soutien nécessaire pour concilier vie professionnelle et vie personnelle ».  Assurer un cadre de travail sûr et sain : « Thales s’engage à assurer un cadre de travail sûr et sain à ses collaborateurs, sur ses propres sites et sur les chantiers extérieurs. » </t>
  </si>
  <si>
    <t>Taux d’absentéisme </t>
  </si>
  <si>
    <t>Taux de fréquence des accidents du travail  Objectif 2023 : 1,55 </t>
  </si>
  <si>
    <t>1,53 </t>
  </si>
  <si>
    <t>Taux de gravité des accidents du travail </t>
  </si>
  <si>
    <t>0,043 </t>
  </si>
  <si>
    <t>0,050 </t>
  </si>
  <si>
    <t>Pourcentage de salariés travaillant sur un site certifié ISO 45001 </t>
  </si>
  <si>
    <t>3. Impacts environnementaux liés aux activités du Groupe</t>
  </si>
  <si>
    <t>Engagement de Thales : « Thales s’engage à préserver l’environnement en limitant les impacts (énergie, climat, ressources naturelles…) et en prévenant les risques de pollution. »</t>
  </si>
  <si>
    <t>Réduction des émissions opérationnelles (a) Valeur absolue en référence à 2018  Objectif 2023 : -35 % </t>
  </si>
  <si>
    <t>Réduction des autres émissions (b) Valeur absolue en référence à 2018 </t>
  </si>
  <si>
    <t>Taux de recyclage des déchets non dangereux (c)</t>
  </si>
  <si>
    <t>Pourcentage de salariés travaillant sur site certifié ISO 14001</t>
  </si>
  <si>
    <t>4. Impacts liés à l’évolution des réglementations </t>
  </si>
  <si>
    <t>Engagement de Thales : « Thales s’engage à concevoir, acheter, produire, et fournir des solutions, produits, et services intégrant les exigences de santé, sécurité et environnement. » </t>
  </si>
  <si>
    <t>Nouveaux développements intégrant de l’écoconception </t>
  </si>
  <si>
    <t>Pourcentage de Product Line Architects et de Product Line Managers formés ou sensibilisés à l’écoconception </t>
  </si>
  <si>
    <t>5. Conformité aux règles concernant l’éthique des affaires (et notamment la lutte contre la corruption et le trafic d’influence) </t>
  </si>
  <si>
    <t>Engagement de Thales : « Tolérance zéro » envers la corruption  « Une conduite éthique, intègre et conforme aux réglementations doit être la règle pour tous les collaborateurs du Groupe, partout dans le monde et à tous les niveaux de l’entreprise. »  (Extrait du Code d’Éthique) </t>
  </si>
  <si>
    <t>Nombre d’entités opérationnelles qui ont procédé à une évaluation/ cartographie locale des risques de corruption </t>
  </si>
  <si>
    <t>153 </t>
  </si>
  <si>
    <t>151 </t>
  </si>
  <si>
    <t>147 (e)</t>
  </si>
  <si>
    <t>Formations sur la prévention de la corruption (d) Objectif pluriannuel : formation de 100 % des populations concernées </t>
  </si>
  <si>
    <t>Alertes reçues via le dispositif d’alerte du Groupe dont alertes recevables portant (selon leurs auteurs) sur des allégations de faits de corruption (e)</t>
  </si>
  <si>
    <t>6. Vigilance sur le respect par les fournisseurs des enjeux de responsabilité d’entreprise </t>
  </si>
  <si>
    <t>Engagement de Thales : Faire adhérer ses fournisseurs à sa démarche de Responsabilité d’Entreprise  Thales demande à ses fournisseurs de respecter les engagements relatifs aux droits humains, au droit du travail et à la protection de l’environnement. </t>
  </si>
  <si>
    <t>Pourcentage de nouveaux fournisseurs s’étant engagés sur les principes de la nouvelle Charte Intégrité et Responsabilité d’Entreprise de Thales  Objectif 2023 : 100 % </t>
  </si>
  <si>
    <t>Pourcentage de fournisseurs existants évalués parmi ceux considérés comme « à risque » selon la cartographie du Devoir de Vigilance.  Objectif 2023 : 100 % </t>
  </si>
  <si>
    <t>n.a. (d)</t>
  </si>
  <si>
    <t>6 774
100 %</t>
  </si>
  <si>
    <t>6 176      
100 % </t>
  </si>
  <si>
    <t>8 037    
100 %</t>
  </si>
  <si>
    <t>44 
 1 </t>
  </si>
  <si>
    <t>41 
6 </t>
  </si>
  <si>
    <t>49
4</t>
  </si>
  <si>
    <t>Recommandation TCFD</t>
  </si>
  <si>
    <t>Section correspondante du Document d’enregistrement universel</t>
  </si>
  <si>
    <t>Supervision par le Conseil d’administration :</t>
  </si>
  <si>
    <t>5.1.2 « Une gouvernance RSE pour accélérer la transformation durable »</t>
  </si>
  <si>
    <t>Décrire le contrôle exercé par le Conseil d’administration sur les risques et opportunités liés au climat</t>
  </si>
  <si>
    <t>Identifier les risques et opportunités :</t>
  </si>
  <si>
    <t>5.2.1.2 « Management des impacts, risques et opportunités liés à l’environnement »</t>
  </si>
  <si>
    <t>Veuillez décrire les risques et opportunités liés au climat à court, moyen et long terme</t>
  </si>
  <si>
    <t>Impact sur la stratégie d’investissement :</t>
  </si>
  <si>
    <t>5.2.1.2.4.« Matérialité des impacts environnementaux »</t>
  </si>
  <si>
    <t>Décrire l’impact des risques et opportunités liés au climat sur la stratégie d’investissement</t>
  </si>
  <si>
    <t>Résilience de la stratégie d’investissement : Veuillez détailler la résilience de la stratégie d’investissement, en considérant différents scenarii climatiques, y compris un scénario 2 °C ou inférieur</t>
  </si>
  <si>
    <t>Évaluer les risques :</t>
  </si>
  <si>
    <t>Veuillez décrire vos processus de gestion des risques pour identifier, évaluer et gérer les risques liés au climat</t>
  </si>
  <si>
    <t>5.2.1.2.4 « Cartographie des risques environnementaux »</t>
  </si>
  <si>
    <t>Gérer les risques :</t>
  </si>
  <si>
    <t>5.2.1. Pilotage et gouvernance des enjeux environnementaux »</t>
  </si>
  <si>
    <t>Veuillez décrire les processus de gestion des risques liés au climat</t>
  </si>
  <si>
    <t>Intégrer les risques :</t>
  </si>
  <si>
    <t>Veuillez décrire comment les risques liés au climat sont intégrés aux processus de gestion des risques</t>
  </si>
  <si>
    <t>Utilisation des indicateurs :</t>
  </si>
  <si>
    <t>5.5.1. Méthodologie de reporting des données environnementales</t>
  </si>
  <si>
    <t>Veuillez fournir des informations sur les indicateurs utilisés pour évaluer les risques et opportunités liés au climat dans le cadre de la stratégie d’investissement et du processus de gestion des risques</t>
  </si>
  <si>
    <t>Mesure des émissions de GES :</t>
  </si>
  <si>
    <t>5.2.2. Lutter contre le changement climatique et agir en faveur de la sobriété énergétique</t>
  </si>
  <si>
    <t>Veuillez fournir des informations sur les émissions de gaz à effet de serre (GES) et risques y afférents dans le cadre des scopes 1 et 2, et le cas échéant, du scope 3</t>
  </si>
  <si>
    <t>Fixation des objectifs :</t>
  </si>
  <si>
    <t>Veuillez fournir des informations sur les objectifs fixés pour gérer les risques et opportunités liés au climat, ainsi que les résultats atteints dans la poursuite de ces objectifs</t>
  </si>
  <si>
    <t>Alertes reçues</t>
  </si>
  <si>
    <t>dont recevables</t>
  </si>
  <si>
    <t>Allégations de harcelement, discrimination, violence au travail</t>
  </si>
  <si>
    <t>Allégations de faits de corruption ou de trafic d'influence</t>
  </si>
  <si>
    <t>Allégations de conflits d'intérêt</t>
  </si>
  <si>
    <t>Allégations de non-conformité aux règles du commerce</t>
  </si>
  <si>
    <t>Allégations de fraude</t>
  </si>
  <si>
    <t>Allégations de non respect des Droits humains</t>
  </si>
  <si>
    <t>Cloture sans suite</t>
  </si>
  <si>
    <t>Traitement en cours</t>
  </si>
  <si>
    <t>Thème</t>
  </si>
  <si>
    <t>Indicateur</t>
  </si>
  <si>
    <t>Données 2023</t>
  </si>
  <si>
    <t>Réf. SASB</t>
  </si>
  <si>
    <t>Gestion de l'énergie</t>
  </si>
  <si>
    <t>GJ</t>
  </si>
  <si>
    <t>RT-AE-130a.1</t>
  </si>
  <si>
    <t>Part d'énergie renouvelable</t>
  </si>
  <si>
    <t>% (électricité)</t>
  </si>
  <si>
    <t>RT-AE-130a.2</t>
  </si>
  <si>
    <t>Part d'énergie issue du réseau</t>
  </si>
  <si>
    <t>RT-AE-130a.3</t>
  </si>
  <si>
    <t>Gestion des déchets dangereux</t>
  </si>
  <si>
    <t>Part des déchets dangereux recyclés</t>
  </si>
  <si>
    <t>RT-AE-150a.1</t>
  </si>
  <si>
    <t>Nombre et quantité totale des déversements à déclarer</t>
  </si>
  <si>
    <t>RT-AE-150a.2</t>
  </si>
  <si>
    <t>dont quantité récupérée</t>
  </si>
  <si>
    <t>Sécurité des données</t>
  </si>
  <si>
    <t>Nombre de violations de données</t>
  </si>
  <si>
    <t>Non communiqué</t>
  </si>
  <si>
    <t>RT-AE-230a.1</t>
  </si>
  <si>
    <t>dont part impliquant des informations confidentielles</t>
  </si>
  <si>
    <t>Description de l’approche visant à identifier les risques de sécurité des données dans les (1) activités de l’entreprise et les (2) produits, et à y répondre</t>
  </si>
  <si>
    <t>Cf. sections 3.1.6 et 5.4.3.3.2</t>
  </si>
  <si>
    <t>RT-AE-230a.2</t>
  </si>
  <si>
    <t>Sécurité des produits</t>
  </si>
  <si>
    <t>Nombre de rappels émis</t>
  </si>
  <si>
    <t>RT-AE-250a.1</t>
  </si>
  <si>
    <t>dont nombre total d’unités rappelées</t>
  </si>
  <si>
    <t>Nombre de pièces contrefaites détectées</t>
  </si>
  <si>
    <t>RT-AE-250a.2</t>
  </si>
  <si>
    <t>dont pourcentage évité</t>
  </si>
  <si>
    <t>Nombre de consignes de navigabilité reçues</t>
  </si>
  <si>
    <t>RT-AE-250a.3</t>
  </si>
  <si>
    <t>total des unités affectées</t>
  </si>
  <si>
    <t>Plusieurs centaines</t>
  </si>
  <si>
    <t>Montant total des pertes financières résultant de procédures judiciaires liées à la sécurité des produits</t>
  </si>
  <si>
    <t>RT-AE-250a.4</t>
  </si>
  <si>
    <t>Économie de carburant et émissions en phase d’utilisation</t>
  </si>
  <si>
    <t>Chiffre d'affaires lié à des produits/services participants à la réduction des émissions de CO2</t>
  </si>
  <si>
    <t>Environ 20 %</t>
  </si>
  <si>
    <t>RT-AE-410a.1</t>
  </si>
  <si>
    <t>Description de la stratégie visant à réduire la consommation de carburant et les émissions de gaz à effet de serre (GES) des produits.</t>
  </si>
  <si>
    <t>Cf. section 5.2.2</t>
  </si>
  <si>
    <t>RT-AE-410a.2</t>
  </si>
  <si>
    <t>Approvisionnement en matériaux</t>
  </si>
  <si>
    <t>Description de la gestion des risques associés à l’utilisation de matériaux critiques</t>
  </si>
  <si>
    <t>Cf. sections 5.2.4 5.4.3.2.2</t>
  </si>
  <si>
    <t>RT-AE-440a.1</t>
  </si>
  <si>
    <t>Éthique des affaires</t>
  </si>
  <si>
    <t>Montant total des pertes financières à la suite de procédures judiciaires associées à des incidents de corruption et/ou de trafic international illicite</t>
  </si>
  <si>
    <t>RT-AE-510a.1</t>
  </si>
  <si>
    <t>CA des activités de défense réalisé dans des pays dont l’indice de lutte contre la corruption Transparency International 2023 est inférieur à 30.</t>
  </si>
  <si>
    <t>&lt; 0.1 %</t>
  </si>
  <si>
    <t>En % du CA global 2023</t>
  </si>
  <si>
    <t>RT-AE-510a.2</t>
  </si>
  <si>
    <t>Discussion des processus de gestion des risques liés à l’éthique des affaires sur la chaîne de valeur</t>
  </si>
  <si>
    <t>Cf. section 5.4.2</t>
  </si>
  <si>
    <t>RT-AE-510a.3</t>
  </si>
  <si>
    <t>Indicateurs environnementaux</t>
  </si>
  <si>
    <t>Émissions de GES</t>
  </si>
  <si>
    <t>Scope 1 (milliers de t de CO2)</t>
  </si>
  <si>
    <t>Scope 2 (milliers de t de CO2)</t>
  </si>
  <si>
    <t>Scope 3 (milliers de t de CO2)</t>
  </si>
  <si>
    <t>Émissions totales de GES (milliers de t de CO2)</t>
  </si>
  <si>
    <t>Empreinte carbone</t>
  </si>
  <si>
    <t>Non concerné</t>
  </si>
  <si>
    <t>Non concerné </t>
  </si>
  <si>
    <t>Intensité de GES</t>
  </si>
  <si>
    <t>Intensité de GES (tonnes par M€)</t>
  </si>
  <si>
    <t>449 </t>
  </si>
  <si>
    <t>Exposition à des sociétés actives dans le secteur des combustibles fossiles</t>
  </si>
  <si>
    <t>Part d’investissement dans des sociétés actives dans le secteur des combustibles</t>
  </si>
  <si>
    <t> 0</t>
  </si>
  <si>
    <t>Part de consommation et de production d’énergie non renouvelable</t>
  </si>
  <si>
    <t>Part de la consommation et de la production d’énergie qui provient de sources d’énergie non renouvelables, par rapport à celle provenant de sources d’énergie renouvelables (% du total des sources d’énergies)</t>
  </si>
  <si>
    <t>Intensité de consommation d’énergie par secteur à fort impact climatique</t>
  </si>
  <si>
    <t>Consommation d’énergie en GWh par million d’euros de chiffre d’affaires</t>
  </si>
  <si>
    <t>Activités ayant une incidence négative sur des zones sensibles sur le plan de la biodiversité</t>
  </si>
  <si>
    <t>Sites situés dans ou à proximité des zones sensibles sur le plan de la biodiversité, si les activités de ces sociétés ont une incidence négative sur ces zones.</t>
  </si>
  <si>
    <t>n.a.</t>
  </si>
  <si>
    <t>Rejets dans l’eau</t>
  </si>
  <si>
    <t>Rejets d’eaux industrielles (milliers de m3)</t>
  </si>
  <si>
    <t>567 </t>
  </si>
  <si>
    <t>Ratio de déchets dangereux et de déchets radioactifs</t>
  </si>
  <si>
    <t>Tonnes de déchets dangereux et de déchets radioactifs produites (tonnes)</t>
  </si>
  <si>
    <t>Indicateurs sociaux et sociétaux</t>
  </si>
  <si>
    <t>Violations des principes du pacte mondial des Nations unies et des principes directeurs de l’OCDE pour les entreprises multinationales</t>
  </si>
  <si>
    <t>Participation à des violations des principes du Pacte mondial des Nations unies ou des principes directeurs de l’OCDE à l’intention des entreprises multinationales.</t>
  </si>
  <si>
    <t>Non</t>
  </si>
  <si>
    <t>Non </t>
  </si>
  <si>
    <t>Absence de processus et de mécanismes de conformité permettant de contrôler le respect des principes du Pacte mondial des Nations unies et des principes directeur de l’OCDE à l’intention des entreprises multinationales</t>
  </si>
  <si>
    <t>Absence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t>
  </si>
  <si>
    <t> Non</t>
  </si>
  <si>
    <t>Écart de rémunération entre hommes et femmes non corrigé</t>
  </si>
  <si>
    <t>Écart de rémunération moyen non corrigé entre les hommes et les femmes</t>
  </si>
  <si>
    <t>Mixité au sein des organes de gouvernance</t>
  </si>
  <si>
    <t>Ratio femmes/hommes moyen dans les organes de gouvernance des sociétés concernées (% du nombre total des membres)</t>
  </si>
  <si>
    <t>Exposition à des armes controversées (mines antipersonnel, armes à sous-munitions, armes chimiques ou armes biologiques)</t>
  </si>
  <si>
    <t>Participation à la fabrication ou à la vente d’armes controversées</t>
  </si>
  <si>
    <t>Indicateurs</t>
  </si>
  <si>
    <t>Cloturée avec mise en œuvre d'un plan d'action spécifique</t>
  </si>
  <si>
    <t>Lutte contre la corruption et le trafic d'influence</t>
  </si>
  <si>
    <t>Nombre de personnes formées</t>
  </si>
  <si>
    <t xml:space="preserve">Part des personnes exposées au risque formées </t>
  </si>
  <si>
    <t>Typologie des alertes reçues</t>
  </si>
  <si>
    <t>Activités de représentation d'intérets et de lobbying</t>
  </si>
  <si>
    <t>Thales SA</t>
  </si>
  <si>
    <t>Entre 500 000 et 600 000 euros</t>
  </si>
  <si>
    <t>Entre 300 000 et 400 000 euros</t>
  </si>
  <si>
    <t>Thales Alenia Space France</t>
  </si>
  <si>
    <t>Dépenses inscrites sur le registre du lobbying européen</t>
  </si>
  <si>
    <t>Allégations liées à la sécurité et à la protection de l'information</t>
  </si>
  <si>
    <t>Suivi des alertes liées à des allégations de conflits d'intérêt</t>
  </si>
  <si>
    <t>Suivi des alertes liées à des allégations de non-conformités aux règles du commerce</t>
  </si>
  <si>
    <t>Suivi des alertes liées à des allégations de corruption et de trafic d'influence</t>
  </si>
  <si>
    <r>
      <t xml:space="preserve">Nombre d'accidents avec arrêt liés au travail </t>
    </r>
    <r>
      <rPr>
        <i/>
        <sz val="10"/>
        <color theme="1"/>
        <rFont val="Calibri"/>
        <family val="2"/>
        <scheme val="minor"/>
      </rPr>
      <t>(reconnus par les autorités)</t>
    </r>
  </si>
  <si>
    <r>
      <t xml:space="preserve">Nombre d'accidents sans arrêt liés au travail </t>
    </r>
    <r>
      <rPr>
        <i/>
        <sz val="10"/>
        <color theme="1"/>
        <rFont val="Calibri"/>
        <family val="2"/>
        <scheme val="minor"/>
      </rPr>
      <t>(reconnus par les autorités)</t>
    </r>
  </si>
  <si>
    <r>
      <t>Production de déchets non dangereux</t>
    </r>
    <r>
      <rPr>
        <i/>
        <sz val="10"/>
        <color theme="1"/>
        <rFont val="Calibri"/>
        <family val="2"/>
        <scheme val="minor"/>
      </rPr>
      <t xml:space="preserve"> (hors déchets exceptionnels)</t>
    </r>
  </si>
  <si>
    <r>
      <t xml:space="preserve">Production de déchets dangereux </t>
    </r>
    <r>
      <rPr>
        <i/>
        <sz val="10"/>
        <color theme="1"/>
        <rFont val="Calibri"/>
        <family val="2"/>
        <scheme val="minor"/>
      </rPr>
      <t>(hors déchets exceptionnels, DEEE, SF6, NF3, explosifs)</t>
    </r>
  </si>
  <si>
    <r>
      <t xml:space="preserve">Production totale de déchets </t>
    </r>
    <r>
      <rPr>
        <i/>
        <sz val="10"/>
        <color theme="1"/>
        <rFont val="Calibri"/>
        <family val="2"/>
        <scheme val="minor"/>
      </rPr>
      <t>(hors déchets exceptionnels)</t>
    </r>
  </si>
  <si>
    <r>
      <t xml:space="preserve">Quantité de déchets non dangereux  </t>
    </r>
    <r>
      <rPr>
        <i/>
        <sz val="10"/>
        <color theme="1"/>
        <rFont val="Calibri"/>
        <family val="2"/>
        <scheme val="minor"/>
      </rPr>
      <t>(hors déchets exceptionnels)</t>
    </r>
    <r>
      <rPr>
        <sz val="10"/>
        <color theme="1"/>
        <rFont val="Calibri"/>
        <family val="2"/>
        <scheme val="minor"/>
      </rPr>
      <t xml:space="preserve"> recyclés</t>
    </r>
  </si>
  <si>
    <r>
      <t xml:space="preserve">Taux de recyclage des déchets non dangereux </t>
    </r>
    <r>
      <rPr>
        <i/>
        <sz val="10"/>
        <color theme="1"/>
        <rFont val="Calibri"/>
        <family val="2"/>
        <scheme val="minor"/>
      </rPr>
      <t>(hors déchets exceptionnels)</t>
    </r>
  </si>
  <si>
    <r>
      <t xml:space="preserve">Quantité de déchets non dangereux </t>
    </r>
    <r>
      <rPr>
        <i/>
        <sz val="10"/>
        <color theme="1"/>
        <rFont val="Calibri"/>
        <family val="2"/>
        <scheme val="minor"/>
      </rPr>
      <t>(hors déchets exceptionnels)</t>
    </r>
    <r>
      <rPr>
        <sz val="10"/>
        <color theme="1"/>
        <rFont val="Calibri"/>
        <family val="2"/>
        <scheme val="minor"/>
      </rPr>
      <t xml:space="preserve"> incinérés avec récupération d'énergie</t>
    </r>
  </si>
  <si>
    <r>
      <t xml:space="preserve">Taux de valorisation des déchets non dangereux </t>
    </r>
    <r>
      <rPr>
        <i/>
        <sz val="10"/>
        <color theme="1"/>
        <rFont val="Calibri"/>
        <family val="2"/>
        <scheme val="minor"/>
      </rPr>
      <t>(hors déchets exceptionnels)</t>
    </r>
  </si>
  <si>
    <r>
      <t xml:space="preserve">Quantité de déchets dangereux recyclés </t>
    </r>
    <r>
      <rPr>
        <i/>
        <sz val="10"/>
        <color theme="1"/>
        <rFont val="Calibri"/>
        <family val="2"/>
        <scheme val="minor"/>
      </rPr>
      <t>(hors déchets exceptionnels, DEEE, SF6, NF3, explosifs)</t>
    </r>
  </si>
  <si>
    <r>
      <t>tonnes de NO</t>
    </r>
    <r>
      <rPr>
        <vertAlign val="subscript"/>
        <sz val="10"/>
        <color theme="1"/>
        <rFont val="Calibri"/>
        <family val="2"/>
        <scheme val="minor"/>
      </rPr>
      <t>x</t>
    </r>
  </si>
  <si>
    <r>
      <t>tonnes de SO</t>
    </r>
    <r>
      <rPr>
        <vertAlign val="subscript"/>
        <sz val="10"/>
        <color theme="1"/>
        <rFont val="Calibri"/>
        <family val="2"/>
        <scheme val="minor"/>
      </rPr>
      <t>2</t>
    </r>
  </si>
  <si>
    <r>
      <t xml:space="preserve">Prélèvements d'eau  </t>
    </r>
    <r>
      <rPr>
        <i/>
        <sz val="10"/>
        <color theme="1"/>
        <rFont val="Calibri"/>
        <family val="2"/>
        <scheme val="minor"/>
      </rPr>
      <t>(hors utilisation pour la géothermie)</t>
    </r>
  </si>
  <si>
    <r>
      <t>milliers de m</t>
    </r>
    <r>
      <rPr>
        <vertAlign val="superscript"/>
        <sz val="10"/>
        <color theme="1"/>
        <rFont val="Calibri"/>
        <family val="2"/>
        <scheme val="minor"/>
      </rPr>
      <t>3</t>
    </r>
  </si>
  <si>
    <r>
      <t>milliers de t de CO</t>
    </r>
    <r>
      <rPr>
        <vertAlign val="subscript"/>
        <sz val="10"/>
        <color theme="1"/>
        <rFont val="Calibri"/>
        <family val="2"/>
        <scheme val="minor"/>
      </rPr>
      <t>2</t>
    </r>
  </si>
  <si>
    <r>
      <t>tonnes de CO</t>
    </r>
    <r>
      <rPr>
        <vertAlign val="subscript"/>
        <sz val="10"/>
        <color theme="1"/>
        <rFont val="Calibri"/>
        <family val="2"/>
        <scheme val="minor"/>
      </rPr>
      <t>2</t>
    </r>
    <r>
      <rPr>
        <sz val="10"/>
        <color theme="1"/>
        <rFont val="Calibri"/>
        <family val="2"/>
        <scheme val="minor"/>
      </rPr>
      <t>/M€</t>
    </r>
  </si>
  <si>
    <t>Dont dépenses indirectes (Assoc. Prof.)</t>
  </si>
  <si>
    <t>Données 2021</t>
  </si>
  <si>
    <t>Données 2022</t>
  </si>
  <si>
    <t>N/A*</t>
  </si>
  <si>
    <t>Cf. section 3.1.6</t>
  </si>
  <si>
    <t>Cf. section 3.1.6 Cf. section 5.6.1.2 Cf. section 5.6.1.6</t>
  </si>
  <si>
    <t>Environ 20 %</t>
  </si>
  <si>
    <t>Cf. section 5.5.2</t>
  </si>
  <si>
    <t>Cf. section 5.5.3</t>
  </si>
  <si>
    <t>Cf. section 5.7.6 Cf. section 5.5.2.1.1</t>
  </si>
  <si>
    <t>Cf. section 5.7 Cf. section 5.5.5.2.2 Cf. section 5.5.5.2.3</t>
  </si>
  <si>
    <t>Bande « E » : 1,6 % Bande « F » : 4,4 %</t>
  </si>
  <si>
    <t>Bande « E » : 2,2 % Bande « F » : 3,6 %</t>
  </si>
  <si>
    <t>Cf. section 5.6.1</t>
  </si>
  <si>
    <t>* Données non significatives étant donné le changement de périmètre de Thales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</si>
</sst>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
    <numFmt numFmtId="166" formatCode="#,##0.0"/>
    <numFmt numFmtId="167" formatCode="0.0%"/>
  </numFmts>
  <fonts count="11" x14ac:knownFonts="1">
    <font>
      <sz val="11"/>
      <color theme="1"/>
      <name val="Calibri"/>
      <family val="2"/>
      <scheme val="minor"/>
    </font>
    <font>
      <sz val="10"/>
      <color theme="1"/>
      <name val="Calibri"/>
      <family val="2"/>
      <scheme val="minor"/>
    </font>
    <font>
      <vertAlign val="superscript"/>
      <sz val="10"/>
      <color theme="1"/>
      <name val="Calibri"/>
      <family val="2"/>
      <scheme val="minor"/>
    </font>
    <font>
      <b/>
      <sz val="10"/>
      <color theme="1"/>
      <name val="Calibri"/>
      <family val="2"/>
      <scheme val="minor"/>
    </font>
    <font>
      <vertAlign val="subscript"/>
      <sz val="10"/>
      <color theme="1"/>
      <name val="Calibri"/>
      <family val="2"/>
      <scheme val="minor"/>
    </font>
    <font>
      <i/>
      <sz val="10"/>
      <color theme="1"/>
      <name val="Calibri"/>
      <family val="2"/>
      <scheme val="minor"/>
    </font>
    <font>
      <sz val="11"/>
      <color theme="1"/>
      <name val="Calibri"/>
      <family val="2"/>
      <scheme val="minor"/>
    </font>
    <font>
      <b/>
      <i/>
      <sz val="10"/>
      <color theme="1"/>
      <name val="Calibri"/>
      <family val="2"/>
      <scheme val="minor"/>
    </font>
    <font>
      <b/>
      <sz val="10"/>
      <color theme="0"/>
      <name val="Calibri"/>
      <family val="2"/>
      <scheme val="minor"/>
    </font>
    <font>
      <b/>
      <sz val="10"/>
      <color rgb="FF000000"/>
      <name val="Calibri"/>
      <family val="2"/>
      <scheme val="minor"/>
    </font>
    <font>
      <sz val="10"/>
      <color rgb="FF00000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6" fillId="0" borderId="0" applyFont="0" applyFill="0" applyBorder="0" applyAlignment="0" applyProtection="0"/>
  </cellStyleXfs>
  <cellXfs count="361">
    <xf numFmtId="0" fontId="0" fillId="0" borderId="0" xfId="0"/>
    <xf numFmtId="0" fontId="1" fillId="0" borderId="9" xfId="0" applyFont="1" applyFill="1" applyBorder="1" applyAlignment="1">
      <alignment vertical="center" wrapText="1"/>
    </xf>
    <xf numFmtId="0" fontId="1" fillId="4" borderId="1" xfId="0" applyFont="1" applyFill="1" applyBorder="1" applyAlignment="1">
      <alignment vertical="center" wrapText="1"/>
    </xf>
    <xf numFmtId="0" fontId="1" fillId="4" borderId="5" xfId="0" applyFont="1" applyFill="1" applyBorder="1" applyAlignment="1">
      <alignment vertical="center" wrapText="1"/>
    </xf>
    <xf numFmtId="0" fontId="1" fillId="4" borderId="3" xfId="0" applyFont="1" applyFill="1" applyBorder="1" applyAlignment="1">
      <alignment vertical="center" wrapText="1"/>
    </xf>
    <xf numFmtId="0" fontId="1" fillId="4" borderId="6" xfId="0" applyFont="1" applyFill="1" applyBorder="1" applyAlignment="1">
      <alignment vertical="center" wrapText="1"/>
    </xf>
    <xf numFmtId="0" fontId="5" fillId="4" borderId="8" xfId="0" applyFont="1" applyFill="1" applyBorder="1" applyAlignment="1">
      <alignment vertical="center" wrapText="1"/>
    </xf>
    <xf numFmtId="0" fontId="1" fillId="4" borderId="8" xfId="0" applyFont="1" applyFill="1" applyBorder="1" applyAlignment="1">
      <alignment vertical="center" wrapText="1"/>
    </xf>
    <xf numFmtId="0" fontId="1" fillId="4" borderId="7"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5" fillId="4" borderId="7" xfId="0" applyFont="1" applyFill="1" applyBorder="1" applyAlignment="1">
      <alignment vertical="center" wrapText="1"/>
    </xf>
    <xf numFmtId="0" fontId="7" fillId="0" borderId="13"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8" fillId="2" borderId="0" xfId="0" applyFont="1" applyFill="1" applyAlignment="1">
      <alignment horizontal="center" vertical="center" wrapText="1"/>
    </xf>
    <xf numFmtId="0" fontId="1" fillId="0" borderId="0" xfId="0" applyFont="1"/>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41" xfId="0" applyFont="1" applyBorder="1" applyAlignment="1">
      <alignment vertical="center" wrapText="1"/>
    </xf>
    <xf numFmtId="0" fontId="1" fillId="0" borderId="42" xfId="0" applyFont="1" applyBorder="1" applyAlignment="1">
      <alignment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9" xfId="0" applyFont="1" applyBorder="1" applyAlignment="1">
      <alignment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6" borderId="34" xfId="0" applyFont="1" applyFill="1" applyBorder="1" applyAlignment="1">
      <alignment horizontal="center" vertical="center" wrapText="1"/>
    </xf>
    <xf numFmtId="0" fontId="1" fillId="0" borderId="33" xfId="0" applyFont="1" applyBorder="1" applyAlignment="1">
      <alignment vertical="center" wrapText="1"/>
    </xf>
    <xf numFmtId="10" fontId="1" fillId="0" borderId="9" xfId="1" applyNumberFormat="1" applyFont="1" applyBorder="1" applyAlignment="1">
      <alignment horizontal="center" vertical="center" wrapText="1"/>
    </xf>
    <xf numFmtId="10" fontId="1" fillId="6" borderId="34" xfId="1" applyNumberFormat="1" applyFont="1" applyFill="1" applyBorder="1" applyAlignment="1">
      <alignment horizontal="center" vertical="center" wrapText="1"/>
    </xf>
    <xf numFmtId="9" fontId="1" fillId="6" borderId="34" xfId="1" applyFont="1" applyFill="1" applyBorder="1" applyAlignment="1">
      <alignment horizontal="center" vertical="center" wrapText="1"/>
    </xf>
    <xf numFmtId="0" fontId="1" fillId="0" borderId="28" xfId="0" applyFont="1" applyBorder="1" applyAlignment="1">
      <alignment vertical="center" wrapText="1"/>
    </xf>
    <xf numFmtId="0" fontId="1" fillId="6" borderId="30" xfId="0" applyFont="1" applyFill="1" applyBorder="1" applyAlignment="1">
      <alignment horizontal="center" vertical="center" wrapText="1"/>
    </xf>
    <xf numFmtId="0" fontId="1" fillId="0" borderId="25" xfId="0" applyFont="1" applyBorder="1" applyAlignment="1">
      <alignment vertical="center" wrapText="1"/>
    </xf>
    <xf numFmtId="0" fontId="1" fillId="6" borderId="27" xfId="0" applyFont="1" applyFill="1" applyBorder="1" applyAlignment="1">
      <alignment horizontal="center" vertical="center" wrapText="1"/>
    </xf>
    <xf numFmtId="9" fontId="1" fillId="0" borderId="9" xfId="1" applyFont="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1" fillId="0" borderId="39" xfId="0" applyFont="1" applyBorder="1" applyAlignment="1">
      <alignment vertical="center" wrapText="1"/>
    </xf>
    <xf numFmtId="0" fontId="1" fillId="0" borderId="21" xfId="0" applyFont="1" applyBorder="1" applyAlignment="1">
      <alignment vertical="center" wrapText="1"/>
    </xf>
    <xf numFmtId="0" fontId="1" fillId="0" borderId="40" xfId="0" applyFont="1" applyBorder="1" applyAlignment="1">
      <alignment vertical="center" wrapText="1"/>
    </xf>
    <xf numFmtId="0" fontId="1" fillId="0" borderId="24" xfId="0" applyFont="1" applyBorder="1" applyAlignment="1">
      <alignment vertical="center" wrapText="1"/>
    </xf>
    <xf numFmtId="0" fontId="3" fillId="6" borderId="9" xfId="0" applyFont="1" applyFill="1" applyBorder="1" applyAlignment="1">
      <alignment horizontal="center"/>
    </xf>
    <xf numFmtId="0" fontId="3" fillId="6" borderId="9" xfId="0" applyFont="1" applyFill="1" applyBorder="1"/>
    <xf numFmtId="0" fontId="1" fillId="0" borderId="9" xfId="0" applyFont="1" applyBorder="1" applyAlignment="1">
      <alignment horizontal="center"/>
    </xf>
    <xf numFmtId="9" fontId="1" fillId="0" borderId="9" xfId="1" applyFont="1" applyBorder="1" applyAlignment="1">
      <alignment horizontal="center"/>
    </xf>
    <xf numFmtId="9" fontId="3" fillId="6" borderId="9" xfId="1" applyFont="1" applyFill="1" applyBorder="1" applyAlignment="1">
      <alignment horizontal="center"/>
    </xf>
    <xf numFmtId="0" fontId="1" fillId="0" borderId="9" xfId="0" applyFont="1" applyBorder="1"/>
    <xf numFmtId="0" fontId="3" fillId="0" borderId="9" xfId="0" applyFont="1" applyBorder="1" applyAlignment="1">
      <alignment horizontal="center"/>
    </xf>
    <xf numFmtId="0" fontId="7" fillId="6" borderId="9" xfId="0" applyFont="1" applyFill="1" applyBorder="1" applyAlignment="1"/>
    <xf numFmtId="0" fontId="7" fillId="0" borderId="9" xfId="0" applyFont="1" applyBorder="1" applyAlignment="1">
      <alignment horizontal="center"/>
    </xf>
    <xf numFmtId="0" fontId="7" fillId="6" borderId="9" xfId="0" applyFont="1" applyFill="1" applyBorder="1" applyAlignment="1">
      <alignment horizontal="center"/>
    </xf>
    <xf numFmtId="0" fontId="1" fillId="6" borderId="9" xfId="0" applyFont="1" applyFill="1" applyBorder="1"/>
    <xf numFmtId="0" fontId="1" fillId="0" borderId="9" xfId="0" applyFont="1" applyBorder="1" applyAlignment="1">
      <alignment horizontal="center" vertical="center"/>
    </xf>
    <xf numFmtId="0" fontId="1" fillId="6" borderId="9" xfId="0" applyFont="1" applyFill="1" applyBorder="1" applyAlignment="1">
      <alignment horizontal="center"/>
    </xf>
    <xf numFmtId="0" fontId="1" fillId="4" borderId="9" xfId="0" applyFont="1" applyFill="1" applyBorder="1"/>
    <xf numFmtId="0" fontId="1" fillId="6" borderId="9" xfId="0" applyFont="1" applyFill="1" applyBorder="1" applyAlignment="1">
      <alignment horizontal="center" vertical="center"/>
    </xf>
    <xf numFmtId="0" fontId="1" fillId="6" borderId="9" xfId="0" applyFont="1" applyFill="1" applyBorder="1" applyAlignment="1">
      <alignment horizontal="center" vertical="center" wrapText="1"/>
    </xf>
    <xf numFmtId="0" fontId="1" fillId="6" borderId="9" xfId="0" applyFont="1" applyFill="1" applyBorder="1" applyAlignment="1">
      <alignment horizontal="left" vertical="center"/>
    </xf>
    <xf numFmtId="0" fontId="1" fillId="0" borderId="9" xfId="0" applyFont="1" applyBorder="1" applyAlignment="1">
      <alignment horizontal="center" wrapText="1"/>
    </xf>
    <xf numFmtId="0" fontId="8" fillId="2" borderId="9" xfId="0" applyFont="1" applyFill="1" applyBorder="1" applyAlignment="1"/>
    <xf numFmtId="0" fontId="3" fillId="0" borderId="9" xfId="0" applyFont="1" applyBorder="1" applyAlignment="1">
      <alignment horizontal="center" vertical="center" wrapText="1"/>
    </xf>
    <xf numFmtId="10" fontId="3" fillId="0" borderId="9" xfId="1" applyNumberFormat="1" applyFont="1" applyBorder="1"/>
    <xf numFmtId="0" fontId="3" fillId="6" borderId="9" xfId="0" applyFont="1" applyFill="1" applyBorder="1" applyAlignment="1">
      <alignment horizontal="center" vertical="center" wrapText="1"/>
    </xf>
    <xf numFmtId="10" fontId="3" fillId="6" borderId="9" xfId="1" applyNumberFormat="1" applyFont="1" applyFill="1" applyBorder="1"/>
    <xf numFmtId="0" fontId="1" fillId="0" borderId="0" xfId="0" applyFont="1" applyBorder="1" applyAlignment="1">
      <alignment horizontal="center" vertical="center" wrapText="1"/>
    </xf>
    <xf numFmtId="0" fontId="1" fillId="0" borderId="0" xfId="0" applyFont="1" applyBorder="1"/>
    <xf numFmtId="0" fontId="1" fillId="0" borderId="0" xfId="0" applyFont="1" applyAlignment="1">
      <alignment vertical="center" wrapText="1"/>
    </xf>
    <xf numFmtId="0" fontId="3" fillId="6" borderId="9" xfId="0" applyFont="1" applyFill="1" applyBorder="1" applyAlignment="1">
      <alignment vertical="center" wrapText="1"/>
    </xf>
    <xf numFmtId="167" fontId="1" fillId="0" borderId="9" xfId="1" applyNumberFormat="1" applyFont="1" applyBorder="1" applyAlignment="1">
      <alignment horizontal="center" vertical="center" wrapText="1"/>
    </xf>
    <xf numFmtId="167" fontId="3" fillId="0" borderId="9" xfId="1" applyNumberFormat="1" applyFont="1" applyBorder="1" applyAlignment="1">
      <alignment horizontal="center" vertical="center" wrapText="1"/>
    </xf>
    <xf numFmtId="10" fontId="1" fillId="6" borderId="9" xfId="0" applyNumberFormat="1" applyFont="1" applyFill="1" applyBorder="1" applyAlignment="1">
      <alignment horizontal="center" vertical="center" wrapText="1"/>
    </xf>
    <xf numFmtId="9" fontId="1" fillId="0" borderId="9" xfId="0" applyNumberFormat="1" applyFont="1" applyBorder="1" applyAlignment="1">
      <alignment horizontal="center" vertical="center" wrapText="1"/>
    </xf>
    <xf numFmtId="167" fontId="1" fillId="0" borderId="9" xfId="0" applyNumberFormat="1" applyFont="1" applyBorder="1" applyAlignment="1">
      <alignment horizontal="center" vertical="center" wrapText="1"/>
    </xf>
    <xf numFmtId="167" fontId="3" fillId="0" borderId="9" xfId="0" applyNumberFormat="1"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1" fillId="0" borderId="7" xfId="0" applyFont="1" applyBorder="1" applyAlignment="1">
      <alignment horizontal="center" vertical="center" wrapText="1"/>
    </xf>
    <xf numFmtId="167" fontId="3" fillId="6" borderId="9" xfId="0" applyNumberFormat="1" applyFont="1" applyFill="1" applyBorder="1" applyAlignment="1">
      <alignment horizontal="center" vertical="center" wrapText="1"/>
    </xf>
    <xf numFmtId="0" fontId="3" fillId="6" borderId="9" xfId="0" applyFont="1" applyFill="1" applyBorder="1" applyAlignment="1">
      <alignment horizontal="left" vertical="center" wrapText="1"/>
    </xf>
    <xf numFmtId="167" fontId="3" fillId="6" borderId="9" xfId="1" applyNumberFormat="1" applyFont="1" applyFill="1" applyBorder="1" applyAlignment="1">
      <alignment horizontal="center" vertical="center" wrapText="1"/>
    </xf>
    <xf numFmtId="0" fontId="3" fillId="6" borderId="6" xfId="0" applyFont="1" applyFill="1" applyBorder="1" applyAlignment="1">
      <alignment horizontal="left" vertical="center" wrapText="1"/>
    </xf>
    <xf numFmtId="0" fontId="3" fillId="6" borderId="6" xfId="0" applyFont="1" applyFill="1" applyBorder="1" applyAlignment="1">
      <alignment horizontal="center" vertical="center" wrapText="1"/>
    </xf>
    <xf numFmtId="167" fontId="3" fillId="6" borderId="6" xfId="1" applyNumberFormat="1" applyFont="1" applyFill="1" applyBorder="1" applyAlignment="1">
      <alignment horizontal="center" vertical="center" wrapText="1"/>
    </xf>
    <xf numFmtId="0" fontId="1" fillId="0" borderId="0" xfId="0" applyFont="1" applyBorder="1" applyAlignment="1">
      <alignment vertical="center" wrapText="1"/>
    </xf>
    <xf numFmtId="10" fontId="1" fillId="0" borderId="0" xfId="0" applyNumberFormat="1" applyFont="1" applyBorder="1" applyAlignment="1">
      <alignment horizontal="center" vertical="center" wrapText="1"/>
    </xf>
    <xf numFmtId="9" fontId="1" fillId="0" borderId="0" xfId="0" applyNumberFormat="1" applyFont="1" applyBorder="1" applyAlignment="1">
      <alignment horizontal="center" vertical="center" wrapText="1"/>
    </xf>
    <xf numFmtId="10" fontId="3" fillId="6" borderId="9" xfId="0" applyNumberFormat="1" applyFont="1" applyFill="1" applyBorder="1" applyAlignment="1">
      <alignment horizontal="center" vertical="center" wrapText="1"/>
    </xf>
    <xf numFmtId="10" fontId="1" fillId="0" borderId="9" xfId="0" applyNumberFormat="1" applyFont="1" applyBorder="1" applyAlignment="1">
      <alignment horizontal="center" vertical="center" wrapText="1"/>
    </xf>
    <xf numFmtId="10" fontId="3" fillId="6" borderId="9" xfId="1" applyNumberFormat="1" applyFont="1" applyFill="1" applyBorder="1" applyAlignment="1">
      <alignment vertical="center"/>
    </xf>
    <xf numFmtId="167" fontId="1" fillId="6" borderId="7" xfId="0" applyNumberFormat="1" applyFont="1" applyFill="1" applyBorder="1" applyAlignment="1">
      <alignment horizontal="center" vertical="center"/>
    </xf>
    <xf numFmtId="10" fontId="3" fillId="6" borderId="3" xfId="1" applyNumberFormat="1" applyFont="1" applyFill="1" applyBorder="1" applyAlignment="1">
      <alignment vertical="center"/>
    </xf>
    <xf numFmtId="0" fontId="5" fillId="0" borderId="0" xfId="0" applyFont="1" applyFill="1" applyBorder="1" applyAlignment="1">
      <alignment horizontal="center" vertical="center"/>
    </xf>
    <xf numFmtId="0" fontId="3" fillId="0" borderId="8" xfId="0" applyFont="1" applyFill="1" applyBorder="1" applyAlignment="1">
      <alignment vertical="center" wrapText="1"/>
    </xf>
    <xf numFmtId="0" fontId="3" fillId="0" borderId="0" xfId="0" applyFont="1"/>
    <xf numFmtId="0" fontId="3" fillId="0" borderId="9" xfId="0" applyFont="1" applyBorder="1" applyAlignment="1">
      <alignment vertical="center" wrapText="1"/>
    </xf>
    <xf numFmtId="9" fontId="3" fillId="6" borderId="9" xfId="1" applyFont="1" applyFill="1" applyBorder="1" applyAlignment="1">
      <alignment horizontal="center" vertical="center" wrapText="1"/>
    </xf>
    <xf numFmtId="0" fontId="3" fillId="6" borderId="7" xfId="0" applyFont="1" applyFill="1" applyBorder="1" applyAlignment="1">
      <alignment vertical="center" wrapText="1"/>
    </xf>
    <xf numFmtId="0" fontId="3" fillId="6" borderId="13"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9" xfId="0" applyFont="1" applyFill="1" applyBorder="1" applyAlignment="1">
      <alignment horizontal="center" vertical="center" wrapText="1"/>
    </xf>
    <xf numFmtId="0" fontId="3" fillId="6" borderId="13" xfId="0" applyFont="1" applyFill="1" applyBorder="1" applyAlignment="1">
      <alignment vertical="center" wrapText="1"/>
    </xf>
    <xf numFmtId="0" fontId="1" fillId="0" borderId="16" xfId="0" applyFont="1" applyBorder="1" applyAlignment="1">
      <alignment vertical="center" wrapText="1"/>
    </xf>
    <xf numFmtId="167" fontId="1" fillId="0" borderId="9" xfId="0" applyNumberFormat="1" applyFont="1" applyFill="1" applyBorder="1" applyAlignment="1">
      <alignment horizontal="center" vertical="center" wrapText="1"/>
    </xf>
    <xf numFmtId="167" fontId="3" fillId="6" borderId="9" xfId="0" applyNumberFormat="1" applyFont="1" applyFill="1" applyBorder="1" applyAlignment="1">
      <alignment vertical="center" wrapText="1"/>
    </xf>
    <xf numFmtId="167" fontId="3" fillId="6" borderId="13" xfId="0" applyNumberFormat="1" applyFont="1" applyFill="1" applyBorder="1" applyAlignment="1">
      <alignment vertical="center" wrapText="1"/>
    </xf>
    <xf numFmtId="167" fontId="1" fillId="0" borderId="16" xfId="0" applyNumberFormat="1" applyFont="1" applyBorder="1" applyAlignment="1">
      <alignment vertical="center" wrapText="1"/>
    </xf>
    <xf numFmtId="167" fontId="1" fillId="0" borderId="17" xfId="0" applyNumberFormat="1" applyFont="1" applyBorder="1" applyAlignment="1">
      <alignment vertical="center" wrapText="1"/>
    </xf>
    <xf numFmtId="0" fontId="3" fillId="0" borderId="9" xfId="0" applyFont="1" applyFill="1" applyBorder="1" applyAlignment="1">
      <alignment vertical="center" wrapTex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10" fillId="0" borderId="21"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xf>
    <xf numFmtId="0" fontId="10" fillId="0" borderId="24" xfId="0" applyFont="1" applyBorder="1" applyAlignment="1">
      <alignment vertical="center"/>
    </xf>
    <xf numFmtId="0" fontId="8" fillId="2" borderId="4" xfId="0" applyFont="1" applyFill="1" applyBorder="1" applyAlignment="1">
      <alignment horizontal="center"/>
    </xf>
    <xf numFmtId="0" fontId="8" fillId="2" borderId="0" xfId="0" applyFont="1" applyFill="1" applyAlignment="1">
      <alignment horizontal="center" vertical="center"/>
    </xf>
    <xf numFmtId="0" fontId="8" fillId="2" borderId="0" xfId="0" applyFont="1" applyFill="1" applyAlignment="1">
      <alignment horizontal="center"/>
    </xf>
    <xf numFmtId="0" fontId="8" fillId="2" borderId="0" xfId="0" applyFont="1" applyFill="1" applyAlignment="1">
      <alignment horizontal="center" wrapText="1"/>
    </xf>
    <xf numFmtId="0" fontId="1" fillId="4"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9" fontId="1" fillId="4" borderId="2" xfId="1" applyFont="1" applyFill="1" applyBorder="1" applyAlignment="1">
      <alignment horizontal="center" vertical="center" wrapText="1"/>
    </xf>
    <xf numFmtId="9" fontId="1" fillId="4" borderId="10" xfId="1"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9" fontId="1" fillId="4" borderId="0" xfId="1" applyFont="1" applyFill="1" applyBorder="1" applyAlignment="1">
      <alignment horizontal="center" vertical="center" wrapText="1"/>
    </xf>
    <xf numFmtId="9" fontId="1" fillId="4" borderId="11" xfId="1" applyFont="1" applyFill="1" applyBorder="1" applyAlignment="1">
      <alignment horizontal="center" vertical="center" wrapText="1"/>
    </xf>
    <xf numFmtId="2" fontId="1" fillId="3" borderId="0" xfId="0" applyNumberFormat="1" applyFont="1" applyFill="1" applyBorder="1" applyAlignment="1">
      <alignment horizontal="center" vertical="center" wrapText="1"/>
    </xf>
    <xf numFmtId="2" fontId="1" fillId="4" borderId="0" xfId="0" applyNumberFormat="1" applyFont="1" applyFill="1" applyBorder="1" applyAlignment="1">
      <alignment horizontal="center" vertical="center" wrapText="1"/>
    </xf>
    <xf numFmtId="167" fontId="1" fillId="4" borderId="11" xfId="1" applyNumberFormat="1" applyFont="1" applyFill="1" applyBorder="1" applyAlignment="1">
      <alignment horizontal="center" vertical="center" wrapText="1"/>
    </xf>
    <xf numFmtId="164" fontId="1" fillId="3" borderId="0" xfId="0" applyNumberFormat="1" applyFont="1" applyFill="1" applyBorder="1" applyAlignment="1">
      <alignment horizontal="center" vertical="center" wrapText="1"/>
    </xf>
    <xf numFmtId="164" fontId="1" fillId="4" borderId="0" xfId="0" applyNumberFormat="1" applyFont="1" applyFill="1" applyBorder="1" applyAlignment="1">
      <alignment horizontal="center" vertical="center" wrapText="1"/>
    </xf>
    <xf numFmtId="0" fontId="1" fillId="4" borderId="8" xfId="0" applyFont="1" applyFill="1" applyBorder="1"/>
    <xf numFmtId="1" fontId="1" fillId="3" borderId="0" xfId="0" applyNumberFormat="1"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1" fontId="1" fillId="4" borderId="0" xfId="1" applyNumberFormat="1" applyFont="1" applyFill="1" applyBorder="1" applyAlignment="1">
      <alignment horizontal="center" vertical="center" wrapText="1"/>
    </xf>
    <xf numFmtId="1" fontId="1" fillId="4" borderId="11" xfId="1"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1" fontId="1" fillId="4" borderId="4" xfId="1" applyNumberFormat="1" applyFont="1" applyFill="1" applyBorder="1" applyAlignment="1">
      <alignment horizontal="center" vertical="center" wrapText="1"/>
    </xf>
    <xf numFmtId="1" fontId="1" fillId="4" borderId="12" xfId="1" applyNumberFormat="1" applyFont="1" applyFill="1" applyBorder="1" applyAlignment="1">
      <alignment horizontal="center" vertical="center" wrapText="1"/>
    </xf>
    <xf numFmtId="0" fontId="1" fillId="4" borderId="8" xfId="0" applyFont="1" applyFill="1" applyBorder="1" applyAlignment="1">
      <alignment horizontal="center"/>
    </xf>
    <xf numFmtId="0" fontId="1" fillId="3" borderId="0" xfId="0" applyFont="1" applyFill="1" applyBorder="1" applyAlignment="1">
      <alignment horizontal="center"/>
    </xf>
    <xf numFmtId="0" fontId="1" fillId="4" borderId="0" xfId="0" applyFont="1" applyFill="1" applyBorder="1" applyAlignment="1">
      <alignment horizontal="center"/>
    </xf>
    <xf numFmtId="0" fontId="1" fillId="4" borderId="11" xfId="0" applyFont="1" applyFill="1" applyBorder="1" applyAlignment="1">
      <alignment horizontal="center" vertical="center" wrapText="1"/>
    </xf>
    <xf numFmtId="0" fontId="1" fillId="4" borderId="7" xfId="0" applyFont="1" applyFill="1" applyBorder="1" applyAlignment="1">
      <alignment horizontal="center"/>
    </xf>
    <xf numFmtId="1" fontId="1" fillId="3" borderId="4" xfId="0" applyNumberFormat="1" applyFont="1" applyFill="1" applyBorder="1" applyAlignment="1">
      <alignment horizontal="center"/>
    </xf>
    <xf numFmtId="1" fontId="1" fillId="4" borderId="4" xfId="0" applyNumberFormat="1" applyFont="1" applyFill="1" applyBorder="1" applyAlignment="1">
      <alignment horizontal="center"/>
    </xf>
    <xf numFmtId="0" fontId="1" fillId="4" borderId="4" xfId="0" applyFont="1" applyFill="1" applyBorder="1" applyAlignment="1">
      <alignment horizontal="center"/>
    </xf>
    <xf numFmtId="0" fontId="1" fillId="4" borderId="4" xfId="0" quotePrefix="1" applyFont="1" applyFill="1" applyBorder="1" applyAlignment="1">
      <alignment horizontal="center" vertical="center" wrapText="1"/>
    </xf>
    <xf numFmtId="0" fontId="1" fillId="4" borderId="12" xfId="0" applyFont="1" applyFill="1" applyBorder="1" applyAlignment="1">
      <alignment horizontal="center" vertical="center" wrapText="1"/>
    </xf>
    <xf numFmtId="0" fontId="5" fillId="0" borderId="0" xfId="0" applyFont="1" applyBorder="1"/>
    <xf numFmtId="3" fontId="5" fillId="0" borderId="0" xfId="0" applyNumberFormat="1" applyFont="1" applyBorder="1" applyAlignment="1">
      <alignment horizontal="center"/>
    </xf>
    <xf numFmtId="2" fontId="1" fillId="3" borderId="9" xfId="1" applyNumberFormat="1" applyFont="1" applyFill="1" applyBorder="1"/>
    <xf numFmtId="10" fontId="1" fillId="0" borderId="26" xfId="1" applyNumberFormat="1" applyFont="1" applyBorder="1" applyAlignment="1">
      <alignment horizontal="center" vertical="center" wrapText="1"/>
    </xf>
    <xf numFmtId="10" fontId="3" fillId="6" borderId="27" xfId="1" applyNumberFormat="1" applyFont="1" applyFill="1" applyBorder="1" applyAlignment="1">
      <alignment horizontal="center" vertical="center" wrapText="1"/>
    </xf>
    <xf numFmtId="10" fontId="1" fillId="0" borderId="6" xfId="1" applyNumberFormat="1" applyFont="1" applyBorder="1" applyAlignment="1">
      <alignment horizontal="center" vertical="center" wrapText="1"/>
    </xf>
    <xf numFmtId="10" fontId="3" fillId="6" borderId="32" xfId="1" applyNumberFormat="1" applyFont="1" applyFill="1" applyBorder="1" applyAlignment="1">
      <alignment horizontal="center" vertical="center" wrapText="1"/>
    </xf>
    <xf numFmtId="0" fontId="1" fillId="5" borderId="35" xfId="0" applyFont="1" applyFill="1" applyBorder="1" applyAlignment="1">
      <alignment vertical="center" wrapText="1"/>
    </xf>
    <xf numFmtId="0" fontId="1" fillId="5" borderId="8" xfId="0" applyFont="1" applyFill="1" applyBorder="1" applyAlignment="1">
      <alignment vertical="center" wrapText="1"/>
    </xf>
    <xf numFmtId="0" fontId="3" fillId="5" borderId="36" xfId="0" applyFont="1" applyFill="1" applyBorder="1" applyAlignment="1">
      <alignment horizontal="center" vertical="center" wrapText="1"/>
    </xf>
    <xf numFmtId="0" fontId="3" fillId="6" borderId="34" xfId="0" applyFont="1" applyFill="1" applyBorder="1" applyAlignment="1">
      <alignment horizontal="center" vertical="center" wrapText="1"/>
    </xf>
    <xf numFmtId="10" fontId="1" fillId="0" borderId="29" xfId="1" applyNumberFormat="1" applyFont="1" applyBorder="1" applyAlignment="1">
      <alignment vertical="center" wrapText="1"/>
    </xf>
    <xf numFmtId="10" fontId="3" fillId="6" borderId="30" xfId="1" applyNumberFormat="1" applyFont="1" applyFill="1" applyBorder="1" applyAlignment="1">
      <alignment horizontal="center" vertical="center" wrapText="1"/>
    </xf>
    <xf numFmtId="10" fontId="3" fillId="6" borderId="34" xfId="1" applyNumberFormat="1" applyFont="1" applyFill="1" applyBorder="1" applyAlignment="1">
      <alignment horizontal="center" vertical="center" wrapText="1"/>
    </xf>
    <xf numFmtId="9" fontId="1" fillId="0" borderId="29" xfId="1" applyFont="1" applyBorder="1" applyAlignment="1">
      <alignment horizontal="center" vertical="center" wrapText="1"/>
    </xf>
    <xf numFmtId="9" fontId="3" fillId="6" borderId="30" xfId="1" applyFont="1" applyFill="1" applyBorder="1" applyAlignment="1">
      <alignment horizontal="center" vertical="center" wrapText="1"/>
    </xf>
    <xf numFmtId="167" fontId="1" fillId="0" borderId="26" xfId="1" applyNumberFormat="1" applyFont="1" applyBorder="1" applyAlignment="1">
      <alignment horizontal="center" vertical="center" wrapText="1"/>
    </xf>
    <xf numFmtId="167" fontId="3" fillId="6" borderId="27" xfId="1" applyNumberFormat="1"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9" fontId="1" fillId="0" borderId="26" xfId="1" applyFont="1" applyBorder="1" applyAlignment="1">
      <alignment horizontal="center" vertical="center" wrapText="1"/>
    </xf>
    <xf numFmtId="9" fontId="3" fillId="6" borderId="27" xfId="1" applyFont="1" applyFill="1" applyBorder="1" applyAlignment="1">
      <alignment horizontal="center" vertical="center" wrapText="1"/>
    </xf>
    <xf numFmtId="0" fontId="1" fillId="0" borderId="0" xfId="0" applyFont="1" applyAlignment="1">
      <alignment vertical="center"/>
    </xf>
    <xf numFmtId="3" fontId="1" fillId="4" borderId="5" xfId="0" applyNumberFormat="1" applyFont="1" applyFill="1" applyBorder="1" applyAlignment="1">
      <alignment horizontal="center" vertical="center" wrapText="1"/>
    </xf>
    <xf numFmtId="3" fontId="1" fillId="4" borderId="0" xfId="0" applyNumberFormat="1" applyFont="1" applyFill="1" applyBorder="1" applyAlignment="1">
      <alignment horizontal="center" vertical="center" wrapText="1"/>
    </xf>
    <xf numFmtId="3" fontId="1" fillId="3" borderId="0" xfId="0" applyNumberFormat="1" applyFont="1" applyFill="1" applyBorder="1" applyAlignment="1">
      <alignment horizontal="center" vertical="center" wrapText="1"/>
    </xf>
    <xf numFmtId="167" fontId="1" fillId="4" borderId="2" xfId="1" applyNumberFormat="1" applyFont="1" applyFill="1" applyBorder="1" applyAlignment="1">
      <alignment horizontal="center" vertical="center"/>
    </xf>
    <xf numFmtId="167" fontId="1" fillId="4" borderId="10" xfId="1" applyNumberFormat="1" applyFont="1" applyFill="1" applyBorder="1" applyAlignment="1">
      <alignment horizontal="center" vertical="center"/>
    </xf>
    <xf numFmtId="167" fontId="1" fillId="4" borderId="0" xfId="1" applyNumberFormat="1" applyFont="1" applyFill="1" applyBorder="1" applyAlignment="1">
      <alignment horizontal="center" vertical="center"/>
    </xf>
    <xf numFmtId="167" fontId="1" fillId="4" borderId="11" xfId="1" applyNumberFormat="1" applyFont="1" applyFill="1" applyBorder="1" applyAlignment="1">
      <alignment horizontal="center" vertical="center"/>
    </xf>
    <xf numFmtId="2" fontId="1" fillId="4" borderId="5" xfId="0" applyNumberFormat="1" applyFont="1" applyFill="1" applyBorder="1" applyAlignment="1">
      <alignment horizontal="center" vertical="center" wrapText="1"/>
    </xf>
    <xf numFmtId="166" fontId="1" fillId="4" borderId="5" xfId="0" applyNumberFormat="1" applyFont="1" applyFill="1" applyBorder="1" applyAlignment="1">
      <alignment horizontal="center" vertical="center" wrapText="1"/>
    </xf>
    <xf numFmtId="166" fontId="1" fillId="4" borderId="0" xfId="0" applyNumberFormat="1" applyFont="1" applyFill="1" applyBorder="1" applyAlignment="1">
      <alignment horizontal="center" vertical="center" wrapText="1"/>
    </xf>
    <xf numFmtId="166" fontId="1" fillId="3" borderId="0" xfId="0" applyNumberFormat="1" applyFont="1" applyFill="1" applyBorder="1" applyAlignment="1">
      <alignment horizontal="center" vertical="center" wrapText="1"/>
    </xf>
    <xf numFmtId="0" fontId="1" fillId="4" borderId="0" xfId="0" quotePrefix="1" applyFont="1" applyFill="1" applyBorder="1" applyAlignment="1">
      <alignment horizontal="center" vertical="center" wrapText="1"/>
    </xf>
    <xf numFmtId="0" fontId="1" fillId="4" borderId="11" xfId="0" quotePrefix="1" applyFont="1" applyFill="1" applyBorder="1" applyAlignment="1">
      <alignment horizontal="center" vertical="center" wrapText="1"/>
    </xf>
    <xf numFmtId="165" fontId="1" fillId="4" borderId="5" xfId="1" applyNumberFormat="1" applyFont="1" applyFill="1" applyBorder="1" applyAlignment="1">
      <alignment horizontal="center" vertical="center" wrapText="1"/>
    </xf>
    <xf numFmtId="165" fontId="1" fillId="4" borderId="0" xfId="1" applyNumberFormat="1" applyFont="1" applyFill="1" applyBorder="1" applyAlignment="1">
      <alignment horizontal="center" vertical="center" wrapText="1"/>
    </xf>
    <xf numFmtId="165" fontId="1" fillId="3" borderId="0" xfId="0" applyNumberFormat="1" applyFont="1" applyFill="1" applyBorder="1" applyAlignment="1">
      <alignment horizontal="center" vertical="center" wrapText="1"/>
    </xf>
    <xf numFmtId="0" fontId="1" fillId="4" borderId="6" xfId="0" applyFont="1" applyFill="1" applyBorder="1" applyAlignment="1">
      <alignment horizontal="center" vertical="center"/>
    </xf>
    <xf numFmtId="1" fontId="1" fillId="4" borderId="1" xfId="0" applyNumberFormat="1" applyFont="1" applyFill="1" applyBorder="1" applyAlignment="1">
      <alignment horizontal="center" vertical="center"/>
    </xf>
    <xf numFmtId="1" fontId="1" fillId="4" borderId="2" xfId="0" applyNumberFormat="1" applyFont="1" applyFill="1" applyBorder="1" applyAlignment="1">
      <alignment horizontal="center" vertical="center"/>
    </xf>
    <xf numFmtId="1" fontId="1" fillId="3" borderId="2" xfId="0" applyNumberFormat="1" applyFont="1" applyFill="1" applyBorder="1" applyAlignment="1">
      <alignment horizontal="center" vertical="center"/>
    </xf>
    <xf numFmtId="0" fontId="1" fillId="4" borderId="8" xfId="0" applyFont="1" applyFill="1" applyBorder="1" applyAlignment="1">
      <alignment horizontal="center" vertical="center"/>
    </xf>
    <xf numFmtId="165" fontId="1" fillId="4" borderId="5" xfId="0" applyNumberFormat="1" applyFont="1" applyFill="1" applyBorder="1" applyAlignment="1">
      <alignment horizontal="center" vertical="center"/>
    </xf>
    <xf numFmtId="165" fontId="1" fillId="4" borderId="0" xfId="0" applyNumberFormat="1" applyFont="1" applyFill="1" applyBorder="1" applyAlignment="1">
      <alignment horizontal="center" vertical="center"/>
    </xf>
    <xf numFmtId="165" fontId="1" fillId="3" borderId="0" xfId="0" applyNumberFormat="1" applyFont="1" applyFill="1" applyBorder="1" applyAlignment="1">
      <alignment horizontal="center" vertical="center"/>
    </xf>
    <xf numFmtId="1" fontId="1" fillId="4" borderId="3" xfId="0" applyNumberFormat="1" applyFont="1" applyFill="1" applyBorder="1" applyAlignment="1">
      <alignment horizontal="center" vertical="center" wrapText="1"/>
    </xf>
    <xf numFmtId="1" fontId="1" fillId="4" borderId="4" xfId="0" applyNumberFormat="1" applyFont="1" applyFill="1" applyBorder="1" applyAlignment="1">
      <alignment horizontal="center" vertical="center" wrapText="1"/>
    </xf>
    <xf numFmtId="1" fontId="1" fillId="3" borderId="4" xfId="0" applyNumberFormat="1" applyFont="1" applyFill="1" applyBorder="1" applyAlignment="1">
      <alignment horizontal="center" vertical="center" wrapText="1"/>
    </xf>
    <xf numFmtId="0" fontId="1" fillId="4" borderId="6" xfId="0" applyFont="1" applyFill="1" applyBorder="1" applyAlignment="1">
      <alignment horizontal="center"/>
    </xf>
    <xf numFmtId="3" fontId="1" fillId="4" borderId="1" xfId="0" applyNumberFormat="1" applyFont="1" applyFill="1" applyBorder="1" applyAlignment="1">
      <alignment horizontal="center"/>
    </xf>
    <xf numFmtId="3" fontId="1" fillId="4" borderId="2" xfId="0" applyNumberFormat="1" applyFont="1" applyFill="1" applyBorder="1" applyAlignment="1">
      <alignment horizontal="center"/>
    </xf>
    <xf numFmtId="3" fontId="1" fillId="3" borderId="2" xfId="0" applyNumberFormat="1" applyFont="1" applyFill="1" applyBorder="1" applyAlignment="1">
      <alignment horizontal="center"/>
    </xf>
    <xf numFmtId="1" fontId="1" fillId="4" borderId="5" xfId="0" applyNumberFormat="1" applyFont="1" applyFill="1" applyBorder="1" applyAlignment="1">
      <alignment horizontal="center" vertical="center" wrapText="1"/>
    </xf>
    <xf numFmtId="167" fontId="1" fillId="4" borderId="4" xfId="1" applyNumberFormat="1" applyFont="1" applyFill="1" applyBorder="1" applyAlignment="1">
      <alignment horizontal="center" vertical="center"/>
    </xf>
    <xf numFmtId="167" fontId="1" fillId="4" borderId="12" xfId="1" applyNumberFormat="1" applyFont="1" applyFill="1" applyBorder="1" applyAlignment="1">
      <alignment horizontal="center" vertical="center"/>
    </xf>
    <xf numFmtId="166" fontId="1" fillId="3" borderId="0" xfId="0" applyNumberFormat="1" applyFont="1" applyFill="1" applyBorder="1" applyAlignment="1">
      <alignment horizontal="center" vertical="center"/>
    </xf>
    <xf numFmtId="0" fontId="1" fillId="4" borderId="0" xfId="0" quotePrefix="1" applyFont="1" applyFill="1" applyBorder="1" applyAlignment="1">
      <alignment horizontal="center" vertical="center"/>
    </xf>
    <xf numFmtId="0" fontId="1" fillId="4" borderId="11" xfId="0" quotePrefix="1" applyFont="1" applyFill="1" applyBorder="1" applyAlignment="1">
      <alignment horizontal="center" vertical="center"/>
    </xf>
    <xf numFmtId="2" fontId="1" fillId="4" borderId="5" xfId="0" applyNumberFormat="1" applyFont="1" applyFill="1" applyBorder="1" applyAlignment="1">
      <alignment horizontal="center" vertical="center"/>
    </xf>
    <xf numFmtId="2" fontId="1" fillId="4" borderId="0" xfId="0" applyNumberFormat="1" applyFont="1" applyFill="1" applyBorder="1" applyAlignment="1">
      <alignment horizontal="center" vertical="center"/>
    </xf>
    <xf numFmtId="2" fontId="1" fillId="3" borderId="0" xfId="0" applyNumberFormat="1" applyFont="1" applyFill="1" applyBorder="1" applyAlignment="1">
      <alignment horizontal="center" vertical="center"/>
    </xf>
    <xf numFmtId="3" fontId="1" fillId="4" borderId="5" xfId="0" applyNumberFormat="1" applyFont="1" applyFill="1" applyBorder="1" applyAlignment="1">
      <alignment horizontal="center" vertical="center"/>
    </xf>
    <xf numFmtId="3" fontId="1" fillId="4" borderId="0" xfId="0" applyNumberFormat="1" applyFont="1" applyFill="1" applyBorder="1" applyAlignment="1">
      <alignment horizontal="center" vertical="center"/>
    </xf>
    <xf numFmtId="3" fontId="1" fillId="3" borderId="0" xfId="0" applyNumberFormat="1" applyFont="1" applyFill="1" applyBorder="1" applyAlignment="1">
      <alignment horizontal="center" vertical="center"/>
    </xf>
    <xf numFmtId="165" fontId="1" fillId="4" borderId="5" xfId="1" applyNumberFormat="1" applyFont="1" applyFill="1" applyBorder="1" applyAlignment="1">
      <alignment horizontal="center" vertical="center"/>
    </xf>
    <xf numFmtId="165" fontId="1" fillId="4" borderId="0" xfId="1" applyNumberFormat="1" applyFont="1" applyFill="1" applyBorder="1" applyAlignment="1">
      <alignment horizontal="center" vertical="center"/>
    </xf>
    <xf numFmtId="165" fontId="1" fillId="3" borderId="0" xfId="1" applyNumberFormat="1" applyFont="1" applyFill="1" applyBorder="1" applyAlignment="1">
      <alignment horizontal="center" vertical="center"/>
    </xf>
    <xf numFmtId="0" fontId="1" fillId="4" borderId="7" xfId="0" applyFont="1" applyFill="1" applyBorder="1" applyAlignment="1">
      <alignment horizontal="center" vertical="center"/>
    </xf>
    <xf numFmtId="3" fontId="1" fillId="4" borderId="3" xfId="0" applyNumberFormat="1" applyFont="1" applyFill="1" applyBorder="1" applyAlignment="1">
      <alignment horizontal="center" vertical="center"/>
    </xf>
    <xf numFmtId="3" fontId="1" fillId="4" borderId="4" xfId="0" applyNumberFormat="1" applyFont="1" applyFill="1" applyBorder="1" applyAlignment="1">
      <alignment horizontal="center" vertical="center"/>
    </xf>
    <xf numFmtId="3" fontId="1" fillId="3" borderId="4" xfId="0" applyNumberFormat="1" applyFont="1" applyFill="1" applyBorder="1" applyAlignment="1">
      <alignment horizontal="center" vertical="center"/>
    </xf>
    <xf numFmtId="3" fontId="1" fillId="4" borderId="1" xfId="0" applyNumberFormat="1" applyFont="1" applyFill="1" applyBorder="1" applyAlignment="1">
      <alignment horizontal="center" vertical="center"/>
    </xf>
    <xf numFmtId="3" fontId="1" fillId="4"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1" fontId="1" fillId="4" borderId="3" xfId="0" applyNumberFormat="1" applyFont="1" applyFill="1" applyBorder="1" applyAlignment="1">
      <alignment horizontal="center" vertical="center"/>
    </xf>
    <xf numFmtId="1" fontId="1" fillId="4" borderId="4" xfId="0" applyNumberFormat="1" applyFont="1" applyFill="1" applyBorder="1" applyAlignment="1">
      <alignment horizontal="center" vertical="center"/>
    </xf>
    <xf numFmtId="1" fontId="1" fillId="3" borderId="4" xfId="0" applyNumberFormat="1" applyFont="1" applyFill="1" applyBorder="1" applyAlignment="1">
      <alignment horizontal="center" vertical="center"/>
    </xf>
    <xf numFmtId="1" fontId="1" fillId="4" borderId="5" xfId="0" applyNumberFormat="1" applyFont="1" applyFill="1" applyBorder="1" applyAlignment="1">
      <alignment horizontal="center" vertical="center"/>
    </xf>
    <xf numFmtId="1" fontId="1" fillId="4" borderId="0" xfId="0" applyNumberFormat="1" applyFont="1" applyFill="1" applyBorder="1" applyAlignment="1">
      <alignment horizontal="center" vertical="center"/>
    </xf>
    <xf numFmtId="1" fontId="1" fillId="3" borderId="0" xfId="0" applyNumberFormat="1" applyFont="1" applyFill="1" applyBorder="1" applyAlignment="1">
      <alignment horizontal="center" vertical="center"/>
    </xf>
    <xf numFmtId="0" fontId="1" fillId="4" borderId="3" xfId="0" applyFont="1" applyFill="1" applyBorder="1" applyAlignment="1">
      <alignment horizontal="center" vertical="center"/>
    </xf>
    <xf numFmtId="1" fontId="1" fillId="4" borderId="4" xfId="1" applyNumberFormat="1" applyFont="1" applyFill="1" applyBorder="1" applyAlignment="1">
      <alignment horizontal="left" vertical="center" indent="3"/>
    </xf>
    <xf numFmtId="1" fontId="1" fillId="3" borderId="4" xfId="1" applyNumberFormat="1" applyFont="1" applyFill="1" applyBorder="1" applyAlignment="1">
      <alignment horizontal="left" vertical="center" indent="3"/>
    </xf>
    <xf numFmtId="0" fontId="1"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2" xfId="0" applyFont="1" applyFill="1" applyBorder="1" applyAlignment="1">
      <alignment horizontal="center"/>
    </xf>
    <xf numFmtId="0" fontId="1" fillId="4" borderId="1" xfId="0" applyFont="1" applyFill="1" applyBorder="1" applyAlignment="1">
      <alignment horizontal="center"/>
    </xf>
    <xf numFmtId="0" fontId="1" fillId="3" borderId="2" xfId="0" applyFont="1" applyFill="1" applyBorder="1" applyAlignment="1">
      <alignment horizontal="center"/>
    </xf>
    <xf numFmtId="0" fontId="1" fillId="4" borderId="10" xfId="0" applyFont="1" applyFill="1" applyBorder="1" applyAlignment="1">
      <alignment horizontal="center"/>
    </xf>
    <xf numFmtId="0" fontId="1" fillId="4" borderId="5" xfId="0" applyFont="1" applyFill="1" applyBorder="1" applyAlignment="1">
      <alignment horizontal="center"/>
    </xf>
    <xf numFmtId="0" fontId="1" fillId="4" borderId="11" xfId="0" applyFont="1" applyFill="1" applyBorder="1" applyAlignment="1">
      <alignment horizontal="center"/>
    </xf>
    <xf numFmtId="165" fontId="1" fillId="4" borderId="0" xfId="0" applyNumberFormat="1" applyFont="1" applyFill="1" applyBorder="1" applyAlignment="1">
      <alignment horizontal="center"/>
    </xf>
    <xf numFmtId="165" fontId="1" fillId="3" borderId="0" xfId="0" applyNumberFormat="1" applyFont="1" applyFill="1" applyBorder="1" applyAlignment="1">
      <alignment horizontal="center"/>
    </xf>
    <xf numFmtId="0" fontId="1" fillId="4" borderId="0" xfId="0" quotePrefix="1" applyFont="1" applyFill="1" applyBorder="1" applyAlignment="1">
      <alignment horizontal="center"/>
    </xf>
    <xf numFmtId="0" fontId="1" fillId="4" borderId="3" xfId="0" applyFont="1" applyFill="1" applyBorder="1" applyAlignment="1">
      <alignment horizontal="center" vertical="center" wrapText="1"/>
    </xf>
    <xf numFmtId="0" fontId="1" fillId="4" borderId="3" xfId="0" applyFont="1" applyFill="1" applyBorder="1" applyAlignment="1">
      <alignment horizontal="center"/>
    </xf>
    <xf numFmtId="165" fontId="1" fillId="4" borderId="4" xfId="1" applyNumberFormat="1" applyFont="1" applyFill="1" applyBorder="1" applyAlignment="1">
      <alignment horizontal="center"/>
    </xf>
    <xf numFmtId="165" fontId="1" fillId="3" borderId="4" xfId="1" applyNumberFormat="1" applyFont="1" applyFill="1" applyBorder="1" applyAlignment="1">
      <alignment horizontal="center"/>
    </xf>
    <xf numFmtId="0" fontId="1" fillId="4" borderId="4" xfId="0" quotePrefix="1" applyFont="1" applyFill="1" applyBorder="1" applyAlignment="1">
      <alignment horizontal="center"/>
    </xf>
    <xf numFmtId="0" fontId="1" fillId="4" borderId="12" xfId="0" applyFont="1" applyFill="1" applyBorder="1" applyAlignment="1">
      <alignment horizontal="center"/>
    </xf>
    <xf numFmtId="0" fontId="1" fillId="0" borderId="0" xfId="0" applyFont="1" applyFill="1"/>
    <xf numFmtId="0" fontId="1" fillId="4" borderId="9" xfId="0" applyFont="1" applyFill="1" applyBorder="1" applyAlignment="1">
      <alignment horizontal="center" vertical="center"/>
    </xf>
    <xf numFmtId="3" fontId="5" fillId="0" borderId="14" xfId="0" applyNumberFormat="1" applyFont="1" applyFill="1" applyBorder="1"/>
    <xf numFmtId="3" fontId="5" fillId="3" borderId="14" xfId="0" applyNumberFormat="1" applyFont="1" applyFill="1" applyBorder="1"/>
    <xf numFmtId="167" fontId="1" fillId="0" borderId="14" xfId="1" applyNumberFormat="1" applyFont="1" applyFill="1" applyBorder="1" applyAlignment="1">
      <alignment horizontal="center" vertical="center"/>
    </xf>
    <xf numFmtId="167" fontId="1" fillId="0" borderId="15" xfId="1" applyNumberFormat="1" applyFont="1" applyFill="1" applyBorder="1" applyAlignment="1">
      <alignment horizontal="center" vertical="center"/>
    </xf>
    <xf numFmtId="0" fontId="5" fillId="0" borderId="6" xfId="0" applyFont="1" applyFill="1" applyBorder="1" applyAlignment="1">
      <alignment horizontal="center"/>
    </xf>
    <xf numFmtId="3" fontId="5" fillId="0" borderId="2" xfId="0" applyNumberFormat="1" applyFont="1" applyBorder="1"/>
    <xf numFmtId="3" fontId="5" fillId="0" borderId="10" xfId="0" applyNumberFormat="1" applyFont="1" applyBorder="1"/>
    <xf numFmtId="0" fontId="1" fillId="0" borderId="7" xfId="0" applyFont="1" applyBorder="1"/>
    <xf numFmtId="3" fontId="5" fillId="0" borderId="4" xfId="0" applyNumberFormat="1" applyFont="1" applyBorder="1"/>
    <xf numFmtId="3" fontId="5" fillId="0" borderId="12" xfId="0" applyNumberFormat="1" applyFont="1" applyBorder="1"/>
    <xf numFmtId="0" fontId="5" fillId="0" borderId="0" xfId="0" applyFont="1"/>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9" xfId="0" applyFont="1" applyBorder="1" applyAlignment="1">
      <alignment horizontal="center" vertical="center" wrapText="1"/>
    </xf>
    <xf numFmtId="0" fontId="1" fillId="0" borderId="26" xfId="0" applyFont="1" applyBorder="1" applyAlignment="1">
      <alignment horizontal="center" vertical="center" wrapText="1"/>
    </xf>
    <xf numFmtId="0" fontId="1" fillId="4" borderId="9" xfId="0" applyFont="1" applyFill="1" applyBorder="1" applyAlignment="1">
      <alignment horizontal="right" vertical="center"/>
    </xf>
    <xf numFmtId="3" fontId="1" fillId="0" borderId="15" xfId="0" applyNumberFormat="1" applyFont="1" applyBorder="1" applyAlignment="1">
      <alignment horizontal="center" wrapText="1"/>
    </xf>
    <xf numFmtId="3" fontId="1" fillId="0" borderId="9" xfId="0" applyNumberFormat="1" applyFont="1" applyBorder="1" applyAlignment="1">
      <alignment horizontal="center" wrapText="1"/>
    </xf>
    <xf numFmtId="4" fontId="1" fillId="0" borderId="26" xfId="0" applyNumberFormat="1" applyFont="1" applyBorder="1" applyAlignment="1">
      <alignment horizontal="center" vertical="center" wrapText="1"/>
    </xf>
    <xf numFmtId="3" fontId="1" fillId="0" borderId="26" xfId="0" applyNumberFormat="1" applyFont="1" applyBorder="1" applyAlignment="1">
      <alignment horizontal="center" vertic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0" borderId="25" xfId="0" applyFont="1" applyBorder="1" applyAlignment="1">
      <alignment vertical="center" wrapText="1"/>
    </xf>
    <xf numFmtId="0" fontId="3" fillId="0" borderId="31" xfId="0" applyFont="1" applyBorder="1" applyAlignment="1">
      <alignment vertical="center" wrapText="1"/>
    </xf>
    <xf numFmtId="0" fontId="1" fillId="0" borderId="26" xfId="0" applyFont="1" applyBorder="1" applyAlignment="1">
      <alignment vertical="center" wrapText="1"/>
    </xf>
    <xf numFmtId="0" fontId="1" fillId="0" borderId="6" xfId="0" applyFont="1" applyBorder="1" applyAlignment="1">
      <alignment vertical="center" wrapText="1"/>
    </xf>
    <xf numFmtId="0" fontId="3" fillId="0" borderId="33" xfId="0" applyFont="1" applyBorder="1" applyAlignment="1">
      <alignment vertical="center" wrapText="1"/>
    </xf>
    <xf numFmtId="0" fontId="3" fillId="0" borderId="28" xfId="0" applyFont="1" applyBorder="1" applyAlignment="1">
      <alignment vertical="center" wrapText="1"/>
    </xf>
    <xf numFmtId="0" fontId="1" fillId="0" borderId="9" xfId="0" applyFont="1" applyBorder="1" applyAlignment="1">
      <alignment vertical="center" wrapText="1"/>
    </xf>
    <xf numFmtId="0" fontId="1" fillId="0" borderId="29" xfId="0" applyFont="1" applyBorder="1" applyAlignment="1">
      <alignment vertical="center" wrapText="1"/>
    </xf>
    <xf numFmtId="0" fontId="8" fillId="2" borderId="4" xfId="0" applyFont="1" applyFill="1" applyBorder="1" applyAlignment="1">
      <alignment horizontal="center"/>
    </xf>
    <xf numFmtId="0" fontId="3" fillId="6" borderId="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 fillId="0" borderId="9" xfId="0" applyFont="1" applyBorder="1" applyAlignment="1">
      <alignment horizontal="center" vertical="center" wrapText="1"/>
    </xf>
    <xf numFmtId="0" fontId="3" fillId="6" borderId="5"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3" fillId="6"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9" xfId="0" applyFont="1" applyFill="1" applyBorder="1" applyAlignment="1">
      <alignment horizontal="left" vertical="center" wrapText="1"/>
    </xf>
    <xf numFmtId="0" fontId="3" fillId="6" borderId="9" xfId="0" applyFont="1" applyFill="1" applyBorder="1" applyAlignment="1">
      <alignment horizontal="center" vertical="center"/>
    </xf>
    <xf numFmtId="0" fontId="3" fillId="6" borderId="9" xfId="0" applyFont="1" applyFill="1" applyBorder="1" applyAlignment="1">
      <alignment vertical="center" wrapText="1"/>
    </xf>
    <xf numFmtId="0" fontId="8" fillId="2" borderId="0" xfId="0" applyFont="1" applyFill="1" applyBorder="1" applyAlignment="1">
      <alignment horizontal="center"/>
    </xf>
    <xf numFmtId="0" fontId="1" fillId="6" borderId="13"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0" fillId="0" borderId="20"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3" fillId="0" borderId="9" xfId="0" applyFont="1" applyFill="1" applyBorder="1" applyAlignment="1">
      <alignment horizontal="center" vertical="center" wrapText="1"/>
    </xf>
    <xf numFmtId="0" fontId="1" fillId="0" borderId="9" xfId="0" applyFont="1" applyFill="1" applyBorder="1" applyAlignment="1">
      <alignment horizontal="center"/>
    </xf>
    <xf numFmtId="0" fontId="1" fillId="6" borderId="9" xfId="0" applyFont="1" applyFill="1" applyBorder="1" applyAlignment="1">
      <alignment horizontal="center" wrapText="1"/>
    </xf>
    <xf numFmtId="0" fontId="1" fillId="6" borderId="13" xfId="0" applyFont="1" applyFill="1" applyBorder="1" applyAlignment="1">
      <alignment horizontal="center" wrapText="1"/>
    </xf>
    <xf numFmtId="0" fontId="1" fillId="6" borderId="15" xfId="0" applyFont="1" applyFill="1" applyBorder="1" applyAlignment="1">
      <alignment horizontal="center" wrapText="1"/>
    </xf>
    <xf numFmtId="0" fontId="1" fillId="6" borderId="9" xfId="0" applyFont="1" applyFill="1" applyBorder="1" applyAlignment="1">
      <alignment horizontal="center"/>
    </xf>
    <xf numFmtId="0" fontId="8" fillId="2" borderId="9" xfId="0" applyFont="1" applyFill="1" applyBorder="1" applyAlignment="1">
      <alignment horizontal="center"/>
    </xf>
    <xf numFmtId="0" fontId="8" fillId="2" borderId="13" xfId="0" applyFont="1" applyFill="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8" fillId="2" borderId="9" xfId="0" applyFont="1" applyFill="1" applyBorder="1" applyAlignment="1">
      <alignment horizontal="center" wrapText="1"/>
    </xf>
    <xf numFmtId="0" fontId="8" fillId="2" borderId="9" xfId="0" applyFont="1" applyFill="1" applyBorder="1" applyAlignment="1">
      <alignment horizontal="center" vertical="center" wrapText="1"/>
    </xf>
    <xf numFmtId="0" fontId="3" fillId="6" borderId="39"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6" borderId="38" xfId="0" applyFont="1" applyFill="1" applyBorder="1" applyAlignment="1">
      <alignment horizontal="left" vertical="center" wrapText="1"/>
    </xf>
    <xf numFmtId="0" fontId="1" fillId="0" borderId="25" xfId="0" applyFont="1" applyBorder="1" applyAlignment="1">
      <alignment vertical="center" wrapText="1"/>
    </xf>
    <xf numFmtId="0" fontId="1" fillId="0" borderId="33" xfId="0" applyFont="1" applyBorder="1" applyAlignment="1">
      <alignment vertical="center" wrapText="1"/>
    </xf>
    <xf numFmtId="0" fontId="1" fillId="0" borderId="28" xfId="0" applyFont="1" applyBorder="1" applyAlignment="1">
      <alignmen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DEFE7"/>
      <color rgb="FFE4F1F5"/>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8"/>
  <sheetViews>
    <sheetView tabSelected="1" workbookViewId="0">
      <pane ySplit="2" topLeftCell="A42" activePane="bottomLeft" state="frozen"/>
      <selection activeCell="C1" sqref="C1"/>
      <selection pane="bottomLeft"/>
    </sheetView>
  </sheetViews>
  <sheetFormatPr baseColWidth="10" defaultColWidth="11.453125" defaultRowHeight="13" x14ac:dyDescent="0.3"/>
  <cols>
    <col min="1" max="1" width="38.54296875" style="17" bestFit="1" customWidth="1"/>
    <col min="2" max="2" width="75" style="17" bestFit="1" customWidth="1"/>
    <col min="3" max="3" width="16.1796875" style="17" bestFit="1" customWidth="1"/>
    <col min="4" max="6" width="10.453125" style="17" bestFit="1" customWidth="1"/>
    <col min="7" max="8" width="8.26953125" style="17" bestFit="1" customWidth="1"/>
    <col min="9" max="9" width="10.81640625" style="17" customWidth="1"/>
    <col min="10" max="16384" width="11.453125" style="17"/>
  </cols>
  <sheetData>
    <row r="2" spans="1:8" s="184" customFormat="1" ht="26" x14ac:dyDescent="0.35">
      <c r="A2" s="124" t="s">
        <v>0</v>
      </c>
      <c r="B2" s="124" t="s">
        <v>1</v>
      </c>
      <c r="C2" s="124" t="s">
        <v>4</v>
      </c>
      <c r="D2" s="124">
        <v>2018</v>
      </c>
      <c r="E2" s="124">
        <v>2022</v>
      </c>
      <c r="F2" s="124">
        <v>2023</v>
      </c>
      <c r="G2" s="16" t="s">
        <v>47</v>
      </c>
      <c r="H2" s="16" t="s">
        <v>48</v>
      </c>
    </row>
    <row r="3" spans="1:8" x14ac:dyDescent="0.3">
      <c r="A3" s="296" t="s">
        <v>6</v>
      </c>
      <c r="B3" s="5" t="s">
        <v>430</v>
      </c>
      <c r="C3" s="127" t="s">
        <v>7</v>
      </c>
      <c r="D3" s="185">
        <v>17658.995396999999</v>
      </c>
      <c r="E3" s="186">
        <v>19243.641885000001</v>
      </c>
      <c r="F3" s="187">
        <v>15655.951085999999</v>
      </c>
      <c r="G3" s="188">
        <f t="shared" ref="G3:G9" si="0">(F3-E3)/E3</f>
        <v>-0.18643512597251816</v>
      </c>
      <c r="H3" s="189">
        <f t="shared" ref="H3:H9" si="1">(F3-D3)/D3</f>
        <v>-0.11342912017182399</v>
      </c>
    </row>
    <row r="4" spans="1:8" x14ac:dyDescent="0.3">
      <c r="A4" s="297"/>
      <c r="B4" s="6" t="s">
        <v>50</v>
      </c>
      <c r="C4" s="132" t="s">
        <v>8</v>
      </c>
      <c r="D4" s="185">
        <v>217.54497000000001</v>
      </c>
      <c r="E4" s="186">
        <v>269.484825</v>
      </c>
      <c r="F4" s="187">
        <v>223.896333</v>
      </c>
      <c r="G4" s="190">
        <f t="shared" si="0"/>
        <v>-0.16916905061351786</v>
      </c>
      <c r="H4" s="191">
        <f t="shared" si="1"/>
        <v>2.9195632516807866E-2</v>
      </c>
    </row>
    <row r="5" spans="1:8" x14ac:dyDescent="0.3">
      <c r="A5" s="297"/>
      <c r="B5" s="7" t="s">
        <v>431</v>
      </c>
      <c r="C5" s="132" t="s">
        <v>7</v>
      </c>
      <c r="D5" s="185">
        <v>3431.4884269999998</v>
      </c>
      <c r="E5" s="186">
        <v>3646.9389080000001</v>
      </c>
      <c r="F5" s="187">
        <v>3699.3894409999998</v>
      </c>
      <c r="G5" s="190">
        <f t="shared" si="0"/>
        <v>1.4382070641475007E-2</v>
      </c>
      <c r="H5" s="191">
        <f t="shared" si="1"/>
        <v>7.807137331196369E-2</v>
      </c>
    </row>
    <row r="6" spans="1:8" x14ac:dyDescent="0.3">
      <c r="A6" s="297"/>
      <c r="B6" s="7" t="s">
        <v>432</v>
      </c>
      <c r="C6" s="132" t="s">
        <v>7</v>
      </c>
      <c r="D6" s="185">
        <v>21090.483823999999</v>
      </c>
      <c r="E6" s="186">
        <v>22890.580793000001</v>
      </c>
      <c r="F6" s="187">
        <v>19355.340527</v>
      </c>
      <c r="G6" s="190">
        <f t="shared" si="0"/>
        <v>-0.154440828652154</v>
      </c>
      <c r="H6" s="191">
        <f t="shared" si="1"/>
        <v>-8.2271384169266215E-2</v>
      </c>
    </row>
    <row r="7" spans="1:8" x14ac:dyDescent="0.3">
      <c r="A7" s="297"/>
      <c r="B7" s="6" t="s">
        <v>10</v>
      </c>
      <c r="C7" s="132" t="s">
        <v>60</v>
      </c>
      <c r="D7" s="192">
        <f>D6/D65*1000</f>
        <v>1.2993985119975349</v>
      </c>
      <c r="E7" s="138">
        <f>E6/E65*1000</f>
        <v>1.3029088844264285</v>
      </c>
      <c r="F7" s="137">
        <f>F6/F65*1000</f>
        <v>1.0502983124111225</v>
      </c>
      <c r="G7" s="190">
        <f t="shared" si="0"/>
        <v>-0.19388199361808112</v>
      </c>
      <c r="H7" s="191">
        <f t="shared" si="1"/>
        <v>-0.19170423644973741</v>
      </c>
    </row>
    <row r="8" spans="1:8" x14ac:dyDescent="0.3">
      <c r="A8" s="297"/>
      <c r="B8" s="7" t="s">
        <v>17</v>
      </c>
      <c r="C8" s="132" t="s">
        <v>7</v>
      </c>
      <c r="D8" s="185">
        <v>720.77299999999991</v>
      </c>
      <c r="E8" s="186">
        <v>3598.03602</v>
      </c>
      <c r="F8" s="187">
        <v>4886.473</v>
      </c>
      <c r="G8" s="190">
        <f t="shared" si="0"/>
        <v>0.35809451957626592</v>
      </c>
      <c r="H8" s="191">
        <f t="shared" si="1"/>
        <v>5.7794895202789229</v>
      </c>
    </row>
    <row r="9" spans="1:8" x14ac:dyDescent="0.3">
      <c r="A9" s="297"/>
      <c r="B9" s="7" t="s">
        <v>433</v>
      </c>
      <c r="C9" s="132" t="s">
        <v>7</v>
      </c>
      <c r="D9" s="185">
        <v>9412.4707170000001</v>
      </c>
      <c r="E9" s="186">
        <v>13987.603562</v>
      </c>
      <c r="F9" s="187">
        <v>10816.732295</v>
      </c>
      <c r="G9" s="190">
        <f t="shared" si="0"/>
        <v>-0.2266915310364013</v>
      </c>
      <c r="H9" s="191">
        <f t="shared" si="1"/>
        <v>0.14919160125127853</v>
      </c>
    </row>
    <row r="10" spans="1:8" x14ac:dyDescent="0.3">
      <c r="A10" s="297"/>
      <c r="B10" s="7" t="s">
        <v>434</v>
      </c>
      <c r="C10" s="132" t="s">
        <v>5</v>
      </c>
      <c r="D10" s="193">
        <v>53.271113999999997</v>
      </c>
      <c r="E10" s="194">
        <v>72.664226999999997</v>
      </c>
      <c r="F10" s="195">
        <v>69.072580000000002</v>
      </c>
      <c r="G10" s="196" t="s">
        <v>84</v>
      </c>
      <c r="H10" s="197" t="s">
        <v>85</v>
      </c>
    </row>
    <row r="11" spans="1:8" ht="26" x14ac:dyDescent="0.3">
      <c r="A11" s="297"/>
      <c r="B11" s="7" t="s">
        <v>435</v>
      </c>
      <c r="C11" s="132" t="s">
        <v>7</v>
      </c>
      <c r="D11" s="185">
        <v>3805.9427649999998</v>
      </c>
      <c r="E11" s="186">
        <v>2656.1117920000002</v>
      </c>
      <c r="F11" s="187">
        <v>3014.0730400000002</v>
      </c>
      <c r="G11" s="190">
        <f>(F11-E11)/E11</f>
        <v>0.13476889379360885</v>
      </c>
      <c r="H11" s="191">
        <f>(F11-D11)/D11</f>
        <v>-0.20806138554739922</v>
      </c>
    </row>
    <row r="12" spans="1:8" x14ac:dyDescent="0.3">
      <c r="A12" s="297"/>
      <c r="B12" s="7" t="s">
        <v>436</v>
      </c>
      <c r="C12" s="132" t="s">
        <v>5</v>
      </c>
      <c r="D12" s="198">
        <f>(D11+D9)/D3*100</f>
        <v>74.853711577758347</v>
      </c>
      <c r="E12" s="199">
        <f>(E11+E9)/E3*100</f>
        <v>86.489425720260428</v>
      </c>
      <c r="F12" s="200">
        <f>(F11+F9)/F3*100</f>
        <v>88.342159853628459</v>
      </c>
      <c r="G12" s="196" t="s">
        <v>82</v>
      </c>
      <c r="H12" s="197" t="s">
        <v>71</v>
      </c>
    </row>
    <row r="13" spans="1:8" x14ac:dyDescent="0.3">
      <c r="A13" s="297"/>
      <c r="B13" s="7" t="s">
        <v>437</v>
      </c>
      <c r="C13" s="132" t="s">
        <v>7</v>
      </c>
      <c r="D13" s="185">
        <v>1227.513181</v>
      </c>
      <c r="E13" s="186">
        <v>1020.386637</v>
      </c>
      <c r="F13" s="187">
        <v>1023.56756</v>
      </c>
      <c r="G13" s="190">
        <f>(F13-E13)/E13</f>
        <v>3.117370303233408E-3</v>
      </c>
      <c r="H13" s="191">
        <f>(F13-D13)/D13</f>
        <v>-0.16614536133441329</v>
      </c>
    </row>
    <row r="14" spans="1:8" ht="15" x14ac:dyDescent="0.3">
      <c r="A14" s="291" t="s">
        <v>21</v>
      </c>
      <c r="B14" s="5" t="s">
        <v>22</v>
      </c>
      <c r="C14" s="201" t="s">
        <v>438</v>
      </c>
      <c r="D14" s="202">
        <v>57.925217146000001</v>
      </c>
      <c r="E14" s="203">
        <v>52.272246307000003</v>
      </c>
      <c r="F14" s="204">
        <v>50.285617887999997</v>
      </c>
      <c r="G14" s="188">
        <f>(F14-E14)/E14</f>
        <v>-3.8005415097953577E-2</v>
      </c>
      <c r="H14" s="189">
        <f>(F14-D14)/D14</f>
        <v>-0.13188727870876102</v>
      </c>
    </row>
    <row r="15" spans="1:8" ht="15" x14ac:dyDescent="0.3">
      <c r="A15" s="298"/>
      <c r="B15" s="7" t="s">
        <v>61</v>
      </c>
      <c r="C15" s="205" t="s">
        <v>439</v>
      </c>
      <c r="D15" s="206">
        <v>1.347869792</v>
      </c>
      <c r="E15" s="207">
        <v>1.3506365370000002</v>
      </c>
      <c r="F15" s="208">
        <v>1.5467913440000001</v>
      </c>
      <c r="G15" s="190">
        <f>(F15-E15)/E15</f>
        <v>0.14523137915082171</v>
      </c>
      <c r="H15" s="191">
        <f>(F15-D15)/D15</f>
        <v>0.14758217238835489</v>
      </c>
    </row>
    <row r="16" spans="1:8" x14ac:dyDescent="0.3">
      <c r="A16" s="292"/>
      <c r="B16" s="8" t="s">
        <v>69</v>
      </c>
      <c r="C16" s="147" t="s">
        <v>7</v>
      </c>
      <c r="D16" s="209">
        <v>368.99085230099996</v>
      </c>
      <c r="E16" s="210">
        <v>253.93001670000001</v>
      </c>
      <c r="F16" s="211">
        <v>406.02577253999999</v>
      </c>
      <c r="G16" s="190">
        <f>(F16-E16)/E16</f>
        <v>0.59896721867147407</v>
      </c>
      <c r="H16" s="191">
        <f>(F16-D16)/D16</f>
        <v>0.10036812568130883</v>
      </c>
    </row>
    <row r="17" spans="1:8" ht="14.5" x14ac:dyDescent="0.3">
      <c r="A17" s="293" t="s">
        <v>9</v>
      </c>
      <c r="B17" s="5" t="s">
        <v>440</v>
      </c>
      <c r="C17" s="212" t="s">
        <v>441</v>
      </c>
      <c r="D17" s="213">
        <v>1718.4934685849998</v>
      </c>
      <c r="E17" s="214">
        <v>1479.12911874</v>
      </c>
      <c r="F17" s="215">
        <v>1509.7261469149998</v>
      </c>
      <c r="G17" s="188">
        <f>(F17-E17)/E17</f>
        <v>2.0685839922524166E-2</v>
      </c>
      <c r="H17" s="189">
        <f>(F17-D17)/D17</f>
        <v>-0.1214827553821884</v>
      </c>
    </row>
    <row r="18" spans="1:8" ht="14.5" x14ac:dyDescent="0.3">
      <c r="A18" s="294"/>
      <c r="B18" s="6" t="s">
        <v>10</v>
      </c>
      <c r="C18" s="132" t="s">
        <v>11</v>
      </c>
      <c r="D18" s="216">
        <f>D17*1000000/D65</f>
        <v>105.87750734365663</v>
      </c>
      <c r="E18" s="144">
        <f>E17*1000000/E65</f>
        <v>84.190544899127829</v>
      </c>
      <c r="F18" s="143">
        <f>F17*1000000/F65</f>
        <v>81.923788532463604</v>
      </c>
      <c r="G18" s="190">
        <f t="shared" ref="G18:G20" si="2">(F18-E18)/E18</f>
        <v>-2.6924120391192619E-2</v>
      </c>
      <c r="H18" s="191">
        <f t="shared" ref="H18:H20" si="3">(F18-D18)/D18</f>
        <v>-0.22623992018856451</v>
      </c>
    </row>
    <row r="19" spans="1:8" ht="14.5" x14ac:dyDescent="0.3">
      <c r="A19" s="294"/>
      <c r="B19" s="7" t="s">
        <v>18</v>
      </c>
      <c r="C19" s="132" t="s">
        <v>441</v>
      </c>
      <c r="D19" s="185">
        <v>2253.6874685849998</v>
      </c>
      <c r="E19" s="186">
        <v>2253.12811874</v>
      </c>
      <c r="F19" s="187">
        <v>2358.939146915</v>
      </c>
      <c r="G19" s="190">
        <f t="shared" si="2"/>
        <v>4.6961833770097348E-2</v>
      </c>
      <c r="H19" s="191">
        <f t="shared" si="3"/>
        <v>4.6701984989996663E-2</v>
      </c>
    </row>
    <row r="20" spans="1:8" ht="14.5" x14ac:dyDescent="0.3">
      <c r="A20" s="294"/>
      <c r="B20" s="6" t="s">
        <v>10</v>
      </c>
      <c r="C20" s="132" t="s">
        <v>11</v>
      </c>
      <c r="D20" s="216">
        <f>D19*1000000/D65</f>
        <v>138.85115996506502</v>
      </c>
      <c r="E20" s="144">
        <f>E19*1000000/E65</f>
        <v>128.24579114895465</v>
      </c>
      <c r="F20" s="143">
        <f>F19*1000000/F65</f>
        <v>128.00548776856749</v>
      </c>
      <c r="G20" s="190">
        <f t="shared" si="2"/>
        <v>-1.8737720609330074E-3</v>
      </c>
      <c r="H20" s="191">
        <f t="shared" si="3"/>
        <v>-7.8110058275539823E-2</v>
      </c>
    </row>
    <row r="21" spans="1:8" ht="14.5" x14ac:dyDescent="0.3">
      <c r="A21" s="295"/>
      <c r="B21" s="8" t="s">
        <v>12</v>
      </c>
      <c r="C21" s="147" t="s">
        <v>441</v>
      </c>
      <c r="D21" s="209">
        <v>629.04668475000005</v>
      </c>
      <c r="E21" s="210">
        <v>604.09547400000008</v>
      </c>
      <c r="F21" s="211">
        <v>566.65627000000006</v>
      </c>
      <c r="G21" s="217">
        <f>(F21-E21)/E21</f>
        <v>-6.1975640625309525E-2</v>
      </c>
      <c r="H21" s="218">
        <f>(F21-D21)/D21</f>
        <v>-9.9182487186615736E-2</v>
      </c>
    </row>
    <row r="22" spans="1:8" x14ac:dyDescent="0.3">
      <c r="A22" s="293" t="s">
        <v>2</v>
      </c>
      <c r="B22" s="5" t="s">
        <v>13</v>
      </c>
      <c r="C22" s="201" t="s">
        <v>19</v>
      </c>
      <c r="D22" s="213">
        <v>1007125.237408</v>
      </c>
      <c r="E22" s="214">
        <v>906591.03371300001</v>
      </c>
      <c r="F22" s="215">
        <v>869854.86811599997</v>
      </c>
      <c r="G22" s="188">
        <f>(F22-E22)/E22</f>
        <v>-4.0521209929183601E-2</v>
      </c>
      <c r="H22" s="189">
        <f>(F22-D22)/D22</f>
        <v>-0.13629920509716112</v>
      </c>
    </row>
    <row r="23" spans="1:8" x14ac:dyDescent="0.3">
      <c r="A23" s="294"/>
      <c r="B23" s="6" t="s">
        <v>14</v>
      </c>
      <c r="C23" s="205" t="s">
        <v>20</v>
      </c>
      <c r="D23" s="206">
        <f>D22/D65*1000</f>
        <v>62.049645034407789</v>
      </c>
      <c r="E23" s="207">
        <f>E22/E65*1000</f>
        <v>51.602251731735144</v>
      </c>
      <c r="F23" s="219">
        <f>F22/F65*1000</f>
        <v>47.201809689185538</v>
      </c>
      <c r="G23" s="190">
        <f>(F23-E23)/E23</f>
        <v>-8.5276163246251424E-2</v>
      </c>
      <c r="H23" s="191">
        <f>(F23-D23)/D23</f>
        <v>-0.23928960974698282</v>
      </c>
    </row>
    <row r="24" spans="1:8" x14ac:dyDescent="0.3">
      <c r="A24" s="294"/>
      <c r="B24" s="7" t="s">
        <v>3</v>
      </c>
      <c r="C24" s="205" t="s">
        <v>19</v>
      </c>
      <c r="D24" s="185">
        <v>706364.78316999995</v>
      </c>
      <c r="E24" s="186">
        <v>646621.44938999997</v>
      </c>
      <c r="F24" s="187">
        <v>620979.12777000002</v>
      </c>
      <c r="G24" s="190">
        <f>(F24-E24)/E24</f>
        <v>-3.9655847550665098E-2</v>
      </c>
      <c r="H24" s="191">
        <f>(F24-D24)/D24</f>
        <v>-0.12088039697677039</v>
      </c>
    </row>
    <row r="25" spans="1:8" x14ac:dyDescent="0.3">
      <c r="A25" s="294"/>
      <c r="B25" s="7" t="s">
        <v>57</v>
      </c>
      <c r="C25" s="205" t="s">
        <v>5</v>
      </c>
      <c r="D25" s="206">
        <v>23.323989000000001</v>
      </c>
      <c r="E25" s="207">
        <v>74.826626000000005</v>
      </c>
      <c r="F25" s="219">
        <v>90.135445000000004</v>
      </c>
      <c r="G25" s="220" t="s">
        <v>72</v>
      </c>
      <c r="H25" s="221" t="s">
        <v>73</v>
      </c>
    </row>
    <row r="26" spans="1:8" x14ac:dyDescent="0.3">
      <c r="A26" s="294"/>
      <c r="B26" s="6" t="s">
        <v>54</v>
      </c>
      <c r="C26" s="205" t="s">
        <v>5</v>
      </c>
      <c r="D26" s="206">
        <v>0</v>
      </c>
      <c r="E26" s="207">
        <v>92.609134882013777</v>
      </c>
      <c r="F26" s="208">
        <v>95.955979359729142</v>
      </c>
      <c r="G26" s="220" t="s">
        <v>74</v>
      </c>
      <c r="H26" s="221" t="s">
        <v>75</v>
      </c>
    </row>
    <row r="27" spans="1:8" x14ac:dyDescent="0.3">
      <c r="A27" s="294"/>
      <c r="B27" s="6" t="s">
        <v>55</v>
      </c>
      <c r="C27" s="205" t="s">
        <v>5</v>
      </c>
      <c r="D27" s="206">
        <v>0</v>
      </c>
      <c r="E27" s="207">
        <v>1.9220791807450999</v>
      </c>
      <c r="F27" s="208">
        <v>1.3145616577363102</v>
      </c>
      <c r="G27" s="220" t="s">
        <v>76</v>
      </c>
      <c r="H27" s="221" t="s">
        <v>80</v>
      </c>
    </row>
    <row r="28" spans="1:8" x14ac:dyDescent="0.3">
      <c r="A28" s="294"/>
      <c r="B28" s="6" t="s">
        <v>56</v>
      </c>
      <c r="C28" s="205" t="s">
        <v>5</v>
      </c>
      <c r="D28" s="222">
        <v>0</v>
      </c>
      <c r="E28" s="223">
        <v>0.85320297617054108</v>
      </c>
      <c r="F28" s="224">
        <v>0.85560680373852926</v>
      </c>
      <c r="G28" s="220" t="s">
        <v>77</v>
      </c>
      <c r="H28" s="221" t="s">
        <v>78</v>
      </c>
    </row>
    <row r="29" spans="1:8" x14ac:dyDescent="0.3">
      <c r="A29" s="294"/>
      <c r="B29" s="7" t="s">
        <v>86</v>
      </c>
      <c r="C29" s="205" t="s">
        <v>19</v>
      </c>
      <c r="D29" s="225">
        <v>271949.46899499994</v>
      </c>
      <c r="E29" s="226">
        <v>240556.99306099999</v>
      </c>
      <c r="F29" s="227">
        <v>230768.73811299997</v>
      </c>
      <c r="G29" s="190">
        <f>(F29-E29)/E29</f>
        <v>-4.0689962172573091E-2</v>
      </c>
      <c r="H29" s="191">
        <f>(F29-D29)/D29</f>
        <v>-0.15142787751777931</v>
      </c>
    </row>
    <row r="30" spans="1:8" x14ac:dyDescent="0.3">
      <c r="A30" s="294"/>
      <c r="B30" s="7" t="s">
        <v>87</v>
      </c>
      <c r="C30" s="205" t="s">
        <v>19</v>
      </c>
      <c r="D30" s="225">
        <v>255762.05334799999</v>
      </c>
      <c r="E30" s="226">
        <v>229047.181147</v>
      </c>
      <c r="F30" s="227">
        <v>219826.15960699998</v>
      </c>
      <c r="G30" s="190">
        <f>(F30-E30)/E30</f>
        <v>-4.0258175166460852E-2</v>
      </c>
      <c r="H30" s="191">
        <f>(F30-D30)/D30</f>
        <v>-0.14050518155679728</v>
      </c>
    </row>
    <row r="31" spans="1:8" x14ac:dyDescent="0.3">
      <c r="A31" s="294"/>
      <c r="B31" s="7" t="s">
        <v>89</v>
      </c>
      <c r="C31" s="205" t="s">
        <v>5</v>
      </c>
      <c r="D31" s="228">
        <v>0</v>
      </c>
      <c r="E31" s="229">
        <v>19.064841524839998</v>
      </c>
      <c r="F31" s="230">
        <v>20.065429633422042</v>
      </c>
      <c r="G31" s="220" t="s">
        <v>59</v>
      </c>
      <c r="H31" s="221" t="s">
        <v>99</v>
      </c>
    </row>
    <row r="32" spans="1:8" x14ac:dyDescent="0.3">
      <c r="A32" s="294"/>
      <c r="B32" s="7" t="s">
        <v>88</v>
      </c>
      <c r="C32" s="205" t="s">
        <v>5</v>
      </c>
      <c r="D32" s="228">
        <v>0</v>
      </c>
      <c r="E32" s="229">
        <v>20.022865714538693</v>
      </c>
      <c r="F32" s="230">
        <v>21.064253155667423</v>
      </c>
      <c r="G32" s="220" t="s">
        <v>59</v>
      </c>
      <c r="H32" s="221" t="s">
        <v>90</v>
      </c>
    </row>
    <row r="33" spans="1:8" x14ac:dyDescent="0.3">
      <c r="A33" s="295"/>
      <c r="B33" s="8" t="s">
        <v>58</v>
      </c>
      <c r="C33" s="231" t="s">
        <v>19</v>
      </c>
      <c r="D33" s="232">
        <v>28810.985243000003</v>
      </c>
      <c r="E33" s="233">
        <v>19412.591262000002</v>
      </c>
      <c r="F33" s="234">
        <v>18107.002232999999</v>
      </c>
      <c r="G33" s="190">
        <f t="shared" ref="G33:G42" si="4">(F33-E33)/E33</f>
        <v>-6.7254752927069714E-2</v>
      </c>
      <c r="H33" s="191">
        <f t="shared" ref="H33:H42" si="5">(F33-D33)/D33</f>
        <v>-0.37152436543629391</v>
      </c>
    </row>
    <row r="34" spans="1:8" ht="15" x14ac:dyDescent="0.3">
      <c r="A34" s="291" t="s">
        <v>32</v>
      </c>
      <c r="B34" s="9" t="s">
        <v>23</v>
      </c>
      <c r="C34" s="201" t="s">
        <v>442</v>
      </c>
      <c r="D34" s="235">
        <v>75.945011217000001</v>
      </c>
      <c r="E34" s="236">
        <v>65.612566353000005</v>
      </c>
      <c r="F34" s="237">
        <v>60.755455131000005</v>
      </c>
      <c r="G34" s="188">
        <f t="shared" si="4"/>
        <v>-7.4027148943822993E-2</v>
      </c>
      <c r="H34" s="189">
        <f t="shared" si="5"/>
        <v>-0.20000729267915193</v>
      </c>
    </row>
    <row r="35" spans="1:8" ht="15" x14ac:dyDescent="0.3">
      <c r="A35" s="298"/>
      <c r="B35" s="8" t="s">
        <v>24</v>
      </c>
      <c r="C35" s="231" t="s">
        <v>442</v>
      </c>
      <c r="D35" s="232">
        <v>25.088353949999998</v>
      </c>
      <c r="E35" s="233">
        <v>27.173894292000007</v>
      </c>
      <c r="F35" s="234">
        <v>24.205539260000009</v>
      </c>
      <c r="G35" s="190">
        <f t="shared" si="4"/>
        <v>-0.1092355405560653</v>
      </c>
      <c r="H35" s="191">
        <f t="shared" si="5"/>
        <v>-3.518822684658391E-2</v>
      </c>
    </row>
    <row r="36" spans="1:8" ht="15" x14ac:dyDescent="0.3">
      <c r="A36" s="294"/>
      <c r="B36" s="9" t="s">
        <v>26</v>
      </c>
      <c r="C36" s="201" t="s">
        <v>442</v>
      </c>
      <c r="D36" s="202">
        <v>166.26794172800001</v>
      </c>
      <c r="E36" s="203">
        <v>139.45307224699999</v>
      </c>
      <c r="F36" s="204">
        <v>127.410959194</v>
      </c>
      <c r="G36" s="188">
        <f t="shared" si="4"/>
        <v>-8.6352439992651742E-2</v>
      </c>
      <c r="H36" s="189">
        <f t="shared" si="5"/>
        <v>-0.23370098968066061</v>
      </c>
    </row>
    <row r="37" spans="1:8" ht="15" x14ac:dyDescent="0.3">
      <c r="A37" s="294"/>
      <c r="B37" s="10" t="s">
        <v>92</v>
      </c>
      <c r="C37" s="231" t="s">
        <v>442</v>
      </c>
      <c r="D37" s="238">
        <v>166.26794172800001</v>
      </c>
      <c r="E37" s="239">
        <v>75.534034851000001</v>
      </c>
      <c r="F37" s="240">
        <v>36.300474512999998</v>
      </c>
      <c r="G37" s="217">
        <f t="shared" si="4"/>
        <v>-0.51941565700009185</v>
      </c>
      <c r="H37" s="218">
        <f t="shared" si="5"/>
        <v>-0.78167484281254618</v>
      </c>
    </row>
    <row r="38" spans="1:8" ht="15" x14ac:dyDescent="0.3">
      <c r="A38" s="294"/>
      <c r="B38" s="11" t="s">
        <v>91</v>
      </c>
      <c r="C38" s="201" t="s">
        <v>442</v>
      </c>
      <c r="D38" s="241">
        <f>D34+D36</f>
        <v>242.21295294500001</v>
      </c>
      <c r="E38" s="203">
        <f>E34+E36</f>
        <v>205.0656386</v>
      </c>
      <c r="F38" s="204">
        <f>F34+F36</f>
        <v>188.16641432500001</v>
      </c>
      <c r="G38" s="188">
        <f t="shared" ref="G38:G39" si="6">(F38-E38)/E38</f>
        <v>-8.2408854015584426E-2</v>
      </c>
      <c r="H38" s="189">
        <f t="shared" ref="H38:H39" si="7">(F38-D38)/D38</f>
        <v>-0.22313645064338283</v>
      </c>
    </row>
    <row r="39" spans="1:8" ht="15" x14ac:dyDescent="0.3">
      <c r="A39" s="294"/>
      <c r="B39" s="11" t="s">
        <v>93</v>
      </c>
      <c r="C39" s="231" t="s">
        <v>442</v>
      </c>
      <c r="D39" s="241">
        <f>D34+D37</f>
        <v>242.21295294500001</v>
      </c>
      <c r="E39" s="239">
        <f>E34+E37</f>
        <v>141.14660120400001</v>
      </c>
      <c r="F39" s="240">
        <f>F34+F37</f>
        <v>97.055929644000003</v>
      </c>
      <c r="G39" s="217">
        <f t="shared" si="6"/>
        <v>-0.31237501423272318</v>
      </c>
      <c r="H39" s="218">
        <f t="shared" si="7"/>
        <v>-0.59929504816351098</v>
      </c>
    </row>
    <row r="40" spans="1:8" ht="15" x14ac:dyDescent="0.3">
      <c r="A40" s="294"/>
      <c r="B40" s="9" t="s">
        <v>25</v>
      </c>
      <c r="C40" s="201" t="s">
        <v>442</v>
      </c>
      <c r="D40" s="235">
        <f>D41+D42+D45+D46+D47</f>
        <v>12760.061581207729</v>
      </c>
      <c r="E40" s="226">
        <f>E41+E42+E45+E46+E47</f>
        <v>8728.3473566668054</v>
      </c>
      <c r="F40" s="227">
        <f>F41+F42+F45+F46+F47</f>
        <v>8184.4366949202013</v>
      </c>
      <c r="G40" s="188">
        <f t="shared" si="4"/>
        <v>-6.2315423472595791E-2</v>
      </c>
      <c r="H40" s="189">
        <f t="shared" si="5"/>
        <v>-0.35858956143489462</v>
      </c>
    </row>
    <row r="41" spans="1:8" ht="15" x14ac:dyDescent="0.3">
      <c r="A41" s="294"/>
      <c r="B41" s="7" t="s">
        <v>43</v>
      </c>
      <c r="C41" s="205" t="s">
        <v>442</v>
      </c>
      <c r="D41" s="225">
        <v>2334</v>
      </c>
      <c r="E41" s="226">
        <v>2716</v>
      </c>
      <c r="F41" s="227">
        <v>2444</v>
      </c>
      <c r="G41" s="190">
        <f t="shared" si="4"/>
        <v>-0.10014727540500737</v>
      </c>
      <c r="H41" s="191">
        <f t="shared" si="5"/>
        <v>4.7129391602399318E-2</v>
      </c>
    </row>
    <row r="42" spans="1:8" ht="15" x14ac:dyDescent="0.3">
      <c r="A42" s="294"/>
      <c r="B42" s="7" t="s">
        <v>44</v>
      </c>
      <c r="C42" s="205" t="s">
        <v>442</v>
      </c>
      <c r="D42" s="225">
        <v>10228</v>
      </c>
      <c r="E42" s="226">
        <v>5863</v>
      </c>
      <c r="F42" s="227">
        <v>5577</v>
      </c>
      <c r="G42" s="190">
        <f t="shared" si="4"/>
        <v>-4.878048780487805E-2</v>
      </c>
      <c r="H42" s="191">
        <f t="shared" si="5"/>
        <v>-0.45473210793899099</v>
      </c>
    </row>
    <row r="43" spans="1:8" ht="15" x14ac:dyDescent="0.3">
      <c r="A43" s="294"/>
      <c r="B43" s="6" t="s">
        <v>27</v>
      </c>
      <c r="C43" s="205" t="s">
        <v>442</v>
      </c>
      <c r="D43" s="225">
        <v>2760</v>
      </c>
      <c r="E43" s="226">
        <v>1687</v>
      </c>
      <c r="F43" s="227">
        <v>1420</v>
      </c>
      <c r="G43" s="190">
        <f t="shared" ref="G43:G46" si="8">(F43-E43)/E43</f>
        <v>-0.15826911677534083</v>
      </c>
      <c r="H43" s="191">
        <f t="shared" ref="H43:H46" si="9">(F43-D43)/D43</f>
        <v>-0.48550724637681159</v>
      </c>
    </row>
    <row r="44" spans="1:8" ht="15" x14ac:dyDescent="0.3">
      <c r="A44" s="294"/>
      <c r="B44" s="6" t="s">
        <v>28</v>
      </c>
      <c r="C44" s="205" t="s">
        <v>442</v>
      </c>
      <c r="D44" s="225">
        <v>7468</v>
      </c>
      <c r="E44" s="226">
        <v>4176</v>
      </c>
      <c r="F44" s="227">
        <v>4157</v>
      </c>
      <c r="G44" s="190">
        <f t="shared" si="8"/>
        <v>-4.5498084291187742E-3</v>
      </c>
      <c r="H44" s="191">
        <f t="shared" si="9"/>
        <v>-0.44335832886984466</v>
      </c>
    </row>
    <row r="45" spans="1:8" ht="15" x14ac:dyDescent="0.3">
      <c r="A45" s="294"/>
      <c r="B45" s="7" t="s">
        <v>15</v>
      </c>
      <c r="C45" s="205" t="s">
        <v>442</v>
      </c>
      <c r="D45" s="241">
        <v>69.906059701499927</v>
      </c>
      <c r="E45" s="242">
        <v>44.78161231711406</v>
      </c>
      <c r="F45" s="243">
        <v>52.326174041507834</v>
      </c>
      <c r="G45" s="190">
        <f t="shared" si="8"/>
        <v>0.16847454421623156</v>
      </c>
      <c r="H45" s="191">
        <f t="shared" si="9"/>
        <v>-0.2514787092143157</v>
      </c>
    </row>
    <row r="46" spans="1:8" ht="15" x14ac:dyDescent="0.3">
      <c r="A46" s="294"/>
      <c r="B46" s="7" t="s">
        <v>83</v>
      </c>
      <c r="C46" s="205" t="s">
        <v>442</v>
      </c>
      <c r="D46" s="241">
        <v>18.155521506228304</v>
      </c>
      <c r="E46" s="242">
        <v>16.636782856109186</v>
      </c>
      <c r="F46" s="243">
        <v>18.300186173785679</v>
      </c>
      <c r="G46" s="190">
        <f t="shared" si="8"/>
        <v>9.998347228927594E-2</v>
      </c>
      <c r="H46" s="191">
        <f t="shared" si="9"/>
        <v>7.9680810880451789E-3</v>
      </c>
    </row>
    <row r="47" spans="1:8" ht="15" x14ac:dyDescent="0.3">
      <c r="A47" s="294"/>
      <c r="B47" s="8" t="s">
        <v>29</v>
      </c>
      <c r="C47" s="205" t="s">
        <v>442</v>
      </c>
      <c r="D47" s="244">
        <v>110</v>
      </c>
      <c r="E47" s="245">
        <f>93.4*E66/81415</f>
        <v>87.928961493582264</v>
      </c>
      <c r="F47" s="246">
        <f>93.4*F66/81415</f>
        <v>92.810334704906964</v>
      </c>
      <c r="G47" s="217">
        <f>(F47-E47)/E47</f>
        <v>5.5514964903582764E-2</v>
      </c>
      <c r="H47" s="218">
        <f>(F47-D47)/D47</f>
        <v>-0.15626968450084577</v>
      </c>
    </row>
    <row r="48" spans="1:8" ht="15" x14ac:dyDescent="0.3">
      <c r="A48" s="294"/>
      <c r="B48" s="9" t="s">
        <v>51</v>
      </c>
      <c r="C48" s="201" t="s">
        <v>442</v>
      </c>
      <c r="D48" s="235">
        <f>D34+D36+D40</f>
        <v>13002.274534152728</v>
      </c>
      <c r="E48" s="236">
        <f>E34+E36+E40</f>
        <v>8933.4129952668045</v>
      </c>
      <c r="F48" s="237">
        <f>F34+F36+F40</f>
        <v>8372.6031092452013</v>
      </c>
      <c r="G48" s="188">
        <f>(F48-E48)/E48</f>
        <v>-6.2776666243767917E-2</v>
      </c>
      <c r="H48" s="189">
        <f>(F48-D48)/D48</f>
        <v>-0.35606627230850202</v>
      </c>
    </row>
    <row r="49" spans="1:9" ht="15" x14ac:dyDescent="0.3">
      <c r="A49" s="294"/>
      <c r="B49" s="10" t="s">
        <v>94</v>
      </c>
      <c r="C49" s="231" t="s">
        <v>442</v>
      </c>
      <c r="D49" s="232">
        <f>D34+D37+D40</f>
        <v>13002.274534152728</v>
      </c>
      <c r="E49" s="233">
        <f>E34+E37+E40</f>
        <v>8869.4939578708054</v>
      </c>
      <c r="F49" s="234">
        <f>F34+F37+F40</f>
        <v>8281.4926245642018</v>
      </c>
      <c r="G49" s="190">
        <f>(F49-E49)/E49</f>
        <v>-6.6294800593985417E-2</v>
      </c>
      <c r="H49" s="191">
        <f>(F49-D49)/D49</f>
        <v>-0.36307354510847883</v>
      </c>
    </row>
    <row r="50" spans="1:9" ht="15" x14ac:dyDescent="0.3">
      <c r="A50" s="294"/>
      <c r="B50" s="5" t="s">
        <v>52</v>
      </c>
      <c r="C50" s="201" t="s">
        <v>443</v>
      </c>
      <c r="D50" s="202">
        <f>D48/D65*1000000</f>
        <v>801.07864396337879</v>
      </c>
      <c r="E50" s="203">
        <f>E48/E65*1000000</f>
        <v>508.48090160049583</v>
      </c>
      <c r="F50" s="204">
        <f>F48/F65*1000000</f>
        <v>454.3309844567919</v>
      </c>
      <c r="G50" s="188">
        <f>(F50-E50)/E50</f>
        <v>-0.10649351228976646</v>
      </c>
      <c r="H50" s="189">
        <f>(F50-D50)/D50</f>
        <v>-0.43285095929038203</v>
      </c>
    </row>
    <row r="51" spans="1:9" ht="15" x14ac:dyDescent="0.3">
      <c r="A51" s="295"/>
      <c r="B51" s="8" t="s">
        <v>53</v>
      </c>
      <c r="C51" s="231" t="s">
        <v>443</v>
      </c>
      <c r="D51" s="238">
        <f>D49/D65*1000000</f>
        <v>801.07864396337879</v>
      </c>
      <c r="E51" s="239">
        <f>E49/E65*1000000</f>
        <v>504.84269414475926</v>
      </c>
      <c r="F51" s="240">
        <f>F49/F65*1000000</f>
        <v>449.3869645791811</v>
      </c>
      <c r="G51" s="217">
        <f>(F51-E51)/E51</f>
        <v>-0.10984754302431624</v>
      </c>
      <c r="H51" s="218">
        <f>(F51-D51)/D51</f>
        <v>-0.43902266279897889</v>
      </c>
    </row>
    <row r="52" spans="1:9" x14ac:dyDescent="0.3">
      <c r="A52" s="248" t="s">
        <v>42</v>
      </c>
      <c r="B52" s="8" t="s">
        <v>41</v>
      </c>
      <c r="C52" s="231"/>
      <c r="D52" s="244"/>
      <c r="E52" s="247"/>
      <c r="F52" s="234">
        <v>6599</v>
      </c>
      <c r="G52" s="247"/>
      <c r="H52" s="249"/>
    </row>
    <row r="53" spans="1:9" x14ac:dyDescent="0.3">
      <c r="A53" s="293" t="s">
        <v>33</v>
      </c>
      <c r="B53" s="5" t="s">
        <v>30</v>
      </c>
      <c r="C53" s="212"/>
      <c r="D53" s="251">
        <v>124</v>
      </c>
      <c r="E53" s="250">
        <v>127</v>
      </c>
      <c r="F53" s="252">
        <v>123</v>
      </c>
      <c r="G53" s="250">
        <v>-4</v>
      </c>
      <c r="H53" s="253">
        <v>-1</v>
      </c>
    </row>
    <row r="54" spans="1:9" x14ac:dyDescent="0.3">
      <c r="A54" s="294"/>
      <c r="B54" s="7" t="s">
        <v>31</v>
      </c>
      <c r="C54" s="152"/>
      <c r="D54" s="254">
        <v>32</v>
      </c>
      <c r="E54" s="154">
        <v>27</v>
      </c>
      <c r="F54" s="153">
        <v>27</v>
      </c>
      <c r="G54" s="154">
        <v>0</v>
      </c>
      <c r="H54" s="255">
        <v>-5</v>
      </c>
    </row>
    <row r="55" spans="1:9" x14ac:dyDescent="0.3">
      <c r="A55" s="294"/>
      <c r="B55" s="7" t="s">
        <v>16</v>
      </c>
      <c r="C55" s="152" t="s">
        <v>5</v>
      </c>
      <c r="D55" s="254"/>
      <c r="E55" s="256">
        <v>83.415964303420921</v>
      </c>
      <c r="F55" s="257">
        <v>78.194336287561342</v>
      </c>
      <c r="G55" s="258" t="s">
        <v>96</v>
      </c>
      <c r="H55" s="255"/>
    </row>
    <row r="56" spans="1:9" x14ac:dyDescent="0.3">
      <c r="A56" s="295"/>
      <c r="B56" s="8" t="s">
        <v>97</v>
      </c>
      <c r="C56" s="147" t="s">
        <v>5</v>
      </c>
      <c r="D56" s="259"/>
      <c r="E56" s="149">
        <v>23.8</v>
      </c>
      <c r="F56" s="148">
        <v>24.1</v>
      </c>
      <c r="G56" s="160" t="s">
        <v>98</v>
      </c>
      <c r="H56" s="161"/>
    </row>
    <row r="57" spans="1:9" x14ac:dyDescent="0.3">
      <c r="A57" s="291" t="s">
        <v>36</v>
      </c>
      <c r="B57" s="7" t="s">
        <v>34</v>
      </c>
      <c r="C57" s="152"/>
      <c r="D57" s="225">
        <v>70555</v>
      </c>
      <c r="E57" s="236">
        <v>72417</v>
      </c>
      <c r="F57" s="227">
        <v>72106</v>
      </c>
      <c r="G57" s="188">
        <f>(F57-E57)/E57</f>
        <v>-4.2945717165858849E-3</v>
      </c>
      <c r="H57" s="189">
        <f>(F57-D57)/D57</f>
        <v>2.1982850258663453E-2</v>
      </c>
    </row>
    <row r="58" spans="1:9" x14ac:dyDescent="0.3">
      <c r="A58" s="292"/>
      <c r="B58" s="12" t="s">
        <v>35</v>
      </c>
      <c r="C58" s="156" t="s">
        <v>5</v>
      </c>
      <c r="D58" s="260"/>
      <c r="E58" s="261">
        <f>E57/E66*100</f>
        <v>94.48242569736189</v>
      </c>
      <c r="F58" s="262">
        <f>F57/F66*100</f>
        <v>89.128688149713852</v>
      </c>
      <c r="G58" s="263" t="s">
        <v>95</v>
      </c>
      <c r="H58" s="264"/>
    </row>
    <row r="62" spans="1:9" x14ac:dyDescent="0.3">
      <c r="B62" s="265"/>
      <c r="C62" s="265"/>
      <c r="D62" s="265"/>
      <c r="E62" s="265"/>
    </row>
    <row r="63" spans="1:9" ht="15" x14ac:dyDescent="0.3">
      <c r="B63" s="13" t="s">
        <v>70</v>
      </c>
      <c r="C63" s="266" t="s">
        <v>442</v>
      </c>
      <c r="D63" s="267">
        <f>D34+D37+D45</f>
        <v>312.11901264649993</v>
      </c>
      <c r="E63" s="267">
        <f>E34+E37+E45</f>
        <v>185.92821352111406</v>
      </c>
      <c r="F63" s="268">
        <f>F34+F37+F45</f>
        <v>149.38210368550784</v>
      </c>
      <c r="G63" s="269">
        <f>(F63-E63)/E63</f>
        <v>-0.1965603237050198</v>
      </c>
      <c r="H63" s="270">
        <f>(F63-D63)/D63</f>
        <v>-0.5213937708604276</v>
      </c>
      <c r="I63" s="74"/>
    </row>
    <row r="65" spans="1:6" x14ac:dyDescent="0.3">
      <c r="A65" s="289" t="s">
        <v>81</v>
      </c>
      <c r="B65" s="14" t="s">
        <v>100</v>
      </c>
      <c r="C65" s="271" t="s">
        <v>62</v>
      </c>
      <c r="D65" s="272">
        <v>16230958.885413907</v>
      </c>
      <c r="E65" s="272">
        <v>17568827.004412498</v>
      </c>
      <c r="F65" s="273">
        <v>18428422</v>
      </c>
    </row>
    <row r="66" spans="1:6" x14ac:dyDescent="0.3">
      <c r="A66" s="290"/>
      <c r="B66" s="15" t="s">
        <v>101</v>
      </c>
      <c r="C66" s="274"/>
      <c r="D66" s="275">
        <v>73165</v>
      </c>
      <c r="E66" s="275">
        <v>76646</v>
      </c>
      <c r="F66" s="276">
        <v>80901</v>
      </c>
    </row>
    <row r="68" spans="1:6" x14ac:dyDescent="0.3">
      <c r="B68" s="277" t="s">
        <v>102</v>
      </c>
    </row>
  </sheetData>
  <sheetProtection sheet="1" objects="1" scenarios="1"/>
  <mergeCells count="8">
    <mergeCell ref="A65:A66"/>
    <mergeCell ref="A57:A58"/>
    <mergeCell ref="A53:A56"/>
    <mergeCell ref="A3:A13"/>
    <mergeCell ref="A14:A16"/>
    <mergeCell ref="A17:A21"/>
    <mergeCell ref="A22:A33"/>
    <mergeCell ref="A34:A51"/>
  </mergeCells>
  <pageMargins left="0.7" right="0.7" top="0.75" bottom="0.75" header="0.3" footer="0.3"/>
  <pageSetup paperSize="9" orientation="portrait" r:id="rId1"/>
  <headerFooter>
    <oddHeader>&amp;L&amp;"Calibri"&amp;10&amp;K000000&amp;1#</oddHeader>
    <oddFooter>&amp;C&amp;1#&amp;"Calibri"&amp;10&amp;K000000{OPEN}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
  <sheetViews>
    <sheetView workbookViewId="0">
      <selection activeCell="B26" sqref="B26"/>
    </sheetView>
  </sheetViews>
  <sheetFormatPr baseColWidth="10" defaultColWidth="11.453125" defaultRowHeight="13" x14ac:dyDescent="0.3"/>
  <cols>
    <col min="1" max="1" width="22.26953125" style="17" customWidth="1"/>
    <col min="2" max="2" width="62.453125" style="17" customWidth="1"/>
    <col min="3" max="6" width="10.81640625" style="17" customWidth="1"/>
    <col min="7" max="16384" width="11.453125" style="17"/>
  </cols>
  <sheetData>
    <row r="2" spans="1:8" ht="39" x14ac:dyDescent="0.3">
      <c r="A2" s="124" t="s">
        <v>0</v>
      </c>
      <c r="B2" s="124" t="s">
        <v>1</v>
      </c>
      <c r="C2" s="125" t="s">
        <v>4</v>
      </c>
      <c r="D2" s="126" t="s">
        <v>63</v>
      </c>
      <c r="E2" s="126" t="s">
        <v>64</v>
      </c>
      <c r="F2" s="126" t="s">
        <v>65</v>
      </c>
      <c r="G2" s="126" t="s">
        <v>47</v>
      </c>
      <c r="H2" s="126" t="s">
        <v>48</v>
      </c>
    </row>
    <row r="3" spans="1:8" x14ac:dyDescent="0.3">
      <c r="A3" s="297" t="s">
        <v>45</v>
      </c>
      <c r="B3" s="2" t="s">
        <v>428</v>
      </c>
      <c r="C3" s="127"/>
      <c r="D3" s="128">
        <v>181</v>
      </c>
      <c r="E3" s="129">
        <v>189</v>
      </c>
      <c r="F3" s="129">
        <v>236</v>
      </c>
      <c r="G3" s="130">
        <f t="shared" ref="G3:G4" si="0">(D3-E3)/E3</f>
        <v>-4.2328042328042326E-2</v>
      </c>
      <c r="H3" s="131">
        <f t="shared" ref="H3:H5" si="1">(D3-F3)/F3</f>
        <v>-0.23305084745762711</v>
      </c>
    </row>
    <row r="4" spans="1:8" x14ac:dyDescent="0.3">
      <c r="A4" s="297"/>
      <c r="B4" s="3" t="s">
        <v>429</v>
      </c>
      <c r="C4" s="132"/>
      <c r="D4" s="133">
        <v>242</v>
      </c>
      <c r="E4" s="134">
        <v>213</v>
      </c>
      <c r="F4" s="134">
        <v>318</v>
      </c>
      <c r="G4" s="135">
        <f t="shared" si="0"/>
        <v>0.13615023474178403</v>
      </c>
      <c r="H4" s="136">
        <f t="shared" si="1"/>
        <v>-0.2389937106918239</v>
      </c>
    </row>
    <row r="5" spans="1:8" x14ac:dyDescent="0.3">
      <c r="A5" s="297"/>
      <c r="B5" s="3" t="s">
        <v>37</v>
      </c>
      <c r="C5" s="132"/>
      <c r="D5" s="133">
        <v>6201</v>
      </c>
      <c r="E5" s="134">
        <v>6136</v>
      </c>
      <c r="F5" s="134">
        <v>5719</v>
      </c>
      <c r="G5" s="135">
        <f>(D5-E5)/E5</f>
        <v>1.059322033898305E-2</v>
      </c>
      <c r="H5" s="136">
        <f t="shared" si="1"/>
        <v>8.4280468613393944E-2</v>
      </c>
    </row>
    <row r="6" spans="1:8" x14ac:dyDescent="0.3">
      <c r="A6" s="297"/>
      <c r="B6" s="3" t="s">
        <v>38</v>
      </c>
      <c r="C6" s="132"/>
      <c r="D6" s="137">
        <f>D3*1000000/D14</f>
        <v>1.3982500408338645</v>
      </c>
      <c r="E6" s="138">
        <f>E3*1000000/E14</f>
        <v>1.5253713200589616</v>
      </c>
      <c r="F6" s="138">
        <v>2.21</v>
      </c>
      <c r="G6" s="135">
        <f>(D6-E6)/E6</f>
        <v>-8.3337924053917142E-2</v>
      </c>
      <c r="H6" s="139">
        <f>(D6-F6)/F6</f>
        <v>-0.36730767383083052</v>
      </c>
    </row>
    <row r="7" spans="1:8" x14ac:dyDescent="0.3">
      <c r="A7" s="297"/>
      <c r="B7" s="3" t="s">
        <v>66</v>
      </c>
      <c r="C7" s="132"/>
      <c r="D7" s="137">
        <f>(D3+D4)*1000000/D14</f>
        <v>3.2677335208437825</v>
      </c>
      <c r="E7" s="138">
        <f>(E3+E4)*1000000/E14</f>
        <v>3.244440585522236</v>
      </c>
      <c r="F7" s="138">
        <v>5.17</v>
      </c>
      <c r="G7" s="135">
        <f>(D7-E7)/E7</f>
        <v>7.1793379189889579E-3</v>
      </c>
      <c r="H7" s="136">
        <f>(D7-F7)/F7</f>
        <v>-0.36794322614240182</v>
      </c>
    </row>
    <row r="8" spans="1:8" x14ac:dyDescent="0.3">
      <c r="A8" s="297"/>
      <c r="B8" s="3" t="s">
        <v>39</v>
      </c>
      <c r="C8" s="132"/>
      <c r="D8" s="140">
        <f>D5*1000/D14</f>
        <v>4.7903582890667366E-2</v>
      </c>
      <c r="E8" s="141">
        <f>E5*1000/E14</f>
        <v>4.9522108041702588E-2</v>
      </c>
      <c r="F8" s="141">
        <v>5.3199999999999997E-2</v>
      </c>
      <c r="G8" s="135">
        <f>(D8-E8)/E8</f>
        <v>-3.2682880738280788E-2</v>
      </c>
      <c r="H8" s="136">
        <f>(D8-F8)/F8</f>
        <v>-9.9556712581440443E-2</v>
      </c>
    </row>
    <row r="9" spans="1:8" x14ac:dyDescent="0.3">
      <c r="A9" s="297"/>
      <c r="B9" s="3" t="s">
        <v>67</v>
      </c>
      <c r="C9" s="142"/>
      <c r="D9" s="143">
        <v>4</v>
      </c>
      <c r="E9" s="144">
        <v>5</v>
      </c>
      <c r="F9" s="144">
        <v>16</v>
      </c>
      <c r="G9" s="145">
        <f>D9-E9</f>
        <v>-1</v>
      </c>
      <c r="H9" s="146">
        <f>D9-F9</f>
        <v>-12</v>
      </c>
    </row>
    <row r="10" spans="1:8" x14ac:dyDescent="0.3">
      <c r="A10" s="299"/>
      <c r="B10" s="4" t="s">
        <v>46</v>
      </c>
      <c r="C10" s="147"/>
      <c r="D10" s="148">
        <v>2</v>
      </c>
      <c r="E10" s="149">
        <v>0</v>
      </c>
      <c r="F10" s="149">
        <v>0</v>
      </c>
      <c r="G10" s="150">
        <f>D10-E10</f>
        <v>2</v>
      </c>
      <c r="H10" s="151">
        <f>D10-F10</f>
        <v>2</v>
      </c>
    </row>
    <row r="11" spans="1:8" x14ac:dyDescent="0.3">
      <c r="A11" s="300" t="s">
        <v>33</v>
      </c>
      <c r="B11" s="3" t="s">
        <v>40</v>
      </c>
      <c r="C11" s="152"/>
      <c r="D11" s="153">
        <v>121</v>
      </c>
      <c r="E11" s="154">
        <v>123</v>
      </c>
      <c r="F11" s="154">
        <v>111</v>
      </c>
      <c r="G11" s="134">
        <v>-2</v>
      </c>
      <c r="H11" s="155">
        <v>10</v>
      </c>
    </row>
    <row r="12" spans="1:8" x14ac:dyDescent="0.3">
      <c r="A12" s="300"/>
      <c r="B12" s="4" t="s">
        <v>49</v>
      </c>
      <c r="C12" s="156" t="s">
        <v>5</v>
      </c>
      <c r="D12" s="157">
        <v>78.472453986971729</v>
      </c>
      <c r="E12" s="158">
        <v>83.749967382511798</v>
      </c>
      <c r="F12" s="159"/>
      <c r="G12" s="160" t="s">
        <v>96</v>
      </c>
      <c r="H12" s="161"/>
    </row>
    <row r="14" spans="1:8" x14ac:dyDescent="0.3">
      <c r="B14" s="162" t="s">
        <v>68</v>
      </c>
      <c r="C14" s="162"/>
      <c r="D14" s="163">
        <v>129447519.91000001</v>
      </c>
      <c r="E14" s="163">
        <v>123904256.96000001</v>
      </c>
      <c r="F14" s="163">
        <v>106700000</v>
      </c>
    </row>
    <row r="16" spans="1:8" x14ac:dyDescent="0.3">
      <c r="B16" s="1" t="s">
        <v>79</v>
      </c>
      <c r="C16" s="55" t="s">
        <v>5</v>
      </c>
      <c r="D16" s="164">
        <f>180/181*100</f>
        <v>99.447513812154696</v>
      </c>
    </row>
  </sheetData>
  <sheetProtection sheet="1" objects="1" scenarios="1"/>
  <mergeCells count="2">
    <mergeCell ref="A3:A10"/>
    <mergeCell ref="A11:A12"/>
  </mergeCells>
  <pageMargins left="0.7" right="0.7" top="0.75" bottom="0.75" header="0.3" footer="0.3"/>
  <pageSetup paperSize="9" orientation="portrait" r:id="rId1"/>
  <headerFooter>
    <oddHeader>&amp;L&amp;"Calibri"&amp;10&amp;K000000&amp;1#</oddHeader>
    <oddFooter>&amp;C&amp;1#&amp;"Calibri"&amp;10&amp;K000000{OPEN}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topLeftCell="A16" workbookViewId="0">
      <selection activeCell="D19" sqref="D19:F19"/>
    </sheetView>
  </sheetViews>
  <sheetFormatPr baseColWidth="10" defaultColWidth="11.453125" defaultRowHeight="13" x14ac:dyDescent="0.3"/>
  <cols>
    <col min="1" max="1" width="20.26953125" style="17" customWidth="1"/>
    <col min="2" max="2" width="80.453125" style="17" customWidth="1"/>
    <col min="3" max="3" width="19.7265625" style="17" customWidth="1"/>
    <col min="4" max="16384" width="11.453125" style="17"/>
  </cols>
  <sheetData>
    <row r="2" spans="1:6" ht="26.5" thickBot="1" x14ac:dyDescent="0.35">
      <c r="A2" s="16" t="s">
        <v>225</v>
      </c>
      <c r="B2" s="16" t="s">
        <v>226</v>
      </c>
      <c r="C2" s="16" t="s">
        <v>227</v>
      </c>
      <c r="D2" s="16" t="s">
        <v>228</v>
      </c>
      <c r="E2" s="16" t="s">
        <v>229</v>
      </c>
      <c r="F2" s="16" t="s">
        <v>230</v>
      </c>
    </row>
    <row r="3" spans="1:6" ht="52" x14ac:dyDescent="0.3">
      <c r="A3" s="301" t="s">
        <v>231</v>
      </c>
      <c r="B3" s="303" t="s">
        <v>232</v>
      </c>
      <c r="C3" s="18" t="s">
        <v>233</v>
      </c>
      <c r="D3" s="165">
        <v>0.189</v>
      </c>
      <c r="E3" s="165">
        <v>0.19400000000000001</v>
      </c>
      <c r="F3" s="166">
        <v>0.20399999999999999</v>
      </c>
    </row>
    <row r="4" spans="1:6" ht="52" x14ac:dyDescent="0.3">
      <c r="A4" s="302"/>
      <c r="B4" s="304"/>
      <c r="C4" s="24" t="s">
        <v>234</v>
      </c>
      <c r="D4" s="167">
        <v>0.71</v>
      </c>
      <c r="E4" s="167">
        <v>0.76</v>
      </c>
      <c r="F4" s="168">
        <v>0.86799999999999999</v>
      </c>
    </row>
    <row r="5" spans="1:6" ht="7.5" customHeight="1" thickBot="1" x14ac:dyDescent="0.35">
      <c r="A5" s="169"/>
      <c r="B5" s="170"/>
      <c r="C5" s="170"/>
      <c r="D5" s="170"/>
      <c r="E5" s="170"/>
      <c r="F5" s="171"/>
    </row>
    <row r="6" spans="1:6" x14ac:dyDescent="0.3">
      <c r="A6" s="301" t="s">
        <v>235</v>
      </c>
      <c r="B6" s="303" t="s">
        <v>236</v>
      </c>
      <c r="C6" s="18" t="s">
        <v>237</v>
      </c>
      <c r="D6" s="165">
        <v>3.0300000000000001E-2</v>
      </c>
      <c r="E6" s="165">
        <v>2.8500000000000001E-2</v>
      </c>
      <c r="F6" s="166">
        <v>2.53E-2</v>
      </c>
    </row>
    <row r="7" spans="1:6" ht="39" x14ac:dyDescent="0.3">
      <c r="A7" s="305"/>
      <c r="B7" s="307"/>
      <c r="C7" s="21" t="s">
        <v>238</v>
      </c>
      <c r="D7" s="22">
        <v>1.66</v>
      </c>
      <c r="E7" s="22" t="s">
        <v>239</v>
      </c>
      <c r="F7" s="172">
        <v>1.4</v>
      </c>
    </row>
    <row r="8" spans="1:6" ht="26" x14ac:dyDescent="0.3">
      <c r="A8" s="305"/>
      <c r="B8" s="307"/>
      <c r="C8" s="21" t="s">
        <v>240</v>
      </c>
      <c r="D8" s="22" t="s">
        <v>241</v>
      </c>
      <c r="E8" s="22" t="s">
        <v>242</v>
      </c>
      <c r="F8" s="172">
        <v>4.8000000000000001E-2</v>
      </c>
    </row>
    <row r="9" spans="1:6" ht="39.5" thickBot="1" x14ac:dyDescent="0.35">
      <c r="A9" s="306"/>
      <c r="B9" s="308"/>
      <c r="C9" s="31" t="s">
        <v>243</v>
      </c>
      <c r="D9" s="173">
        <v>0.81</v>
      </c>
      <c r="E9" s="173">
        <v>0.84</v>
      </c>
      <c r="F9" s="174">
        <v>0.78</v>
      </c>
    </row>
    <row r="10" spans="1:6" ht="7.5" customHeight="1" thickBot="1" x14ac:dyDescent="0.35">
      <c r="A10" s="169"/>
      <c r="B10" s="170"/>
      <c r="C10" s="170"/>
      <c r="D10" s="170"/>
      <c r="E10" s="170"/>
      <c r="F10" s="171"/>
    </row>
    <row r="11" spans="1:6" ht="65" x14ac:dyDescent="0.3">
      <c r="A11" s="301" t="s">
        <v>244</v>
      </c>
      <c r="B11" s="303" t="s">
        <v>245</v>
      </c>
      <c r="C11" s="18" t="s">
        <v>246</v>
      </c>
      <c r="D11" s="165">
        <v>-0.36</v>
      </c>
      <c r="E11" s="165">
        <v>-0.4</v>
      </c>
      <c r="F11" s="166">
        <v>-0.52</v>
      </c>
    </row>
    <row r="12" spans="1:6" ht="52" x14ac:dyDescent="0.3">
      <c r="A12" s="305"/>
      <c r="B12" s="307"/>
      <c r="C12" s="21" t="s">
        <v>247</v>
      </c>
      <c r="D12" s="36">
        <v>-0.33</v>
      </c>
      <c r="E12" s="36">
        <v>-0.32</v>
      </c>
      <c r="F12" s="175">
        <v>-0.36</v>
      </c>
    </row>
    <row r="13" spans="1:6" ht="39" x14ac:dyDescent="0.3">
      <c r="A13" s="305"/>
      <c r="B13" s="307"/>
      <c r="C13" s="21" t="s">
        <v>248</v>
      </c>
      <c r="D13" s="36">
        <v>0.7</v>
      </c>
      <c r="E13" s="36">
        <v>0.73</v>
      </c>
      <c r="F13" s="175">
        <v>0.69</v>
      </c>
    </row>
    <row r="14" spans="1:6" ht="39.5" thickBot="1" x14ac:dyDescent="0.35">
      <c r="A14" s="306"/>
      <c r="B14" s="308"/>
      <c r="C14" s="31" t="s">
        <v>249</v>
      </c>
      <c r="D14" s="176">
        <v>0.84</v>
      </c>
      <c r="E14" s="176">
        <v>0.83</v>
      </c>
      <c r="F14" s="177">
        <v>0.78</v>
      </c>
    </row>
    <row r="15" spans="1:6" ht="7.5" customHeight="1" thickBot="1" x14ac:dyDescent="0.35">
      <c r="A15" s="169"/>
      <c r="B15" s="170"/>
      <c r="C15" s="170"/>
      <c r="D15" s="170"/>
      <c r="E15" s="170"/>
      <c r="F15" s="171"/>
    </row>
    <row r="16" spans="1:6" ht="52" x14ac:dyDescent="0.3">
      <c r="A16" s="301" t="s">
        <v>250</v>
      </c>
      <c r="B16" s="303" t="s">
        <v>251</v>
      </c>
      <c r="C16" s="18" t="s">
        <v>252</v>
      </c>
      <c r="D16" s="178">
        <v>0.84</v>
      </c>
      <c r="E16" s="178">
        <v>0.83</v>
      </c>
      <c r="F16" s="179">
        <v>1</v>
      </c>
    </row>
    <row r="17" spans="1:6" ht="65.5" thickBot="1" x14ac:dyDescent="0.35">
      <c r="A17" s="306"/>
      <c r="B17" s="308"/>
      <c r="C17" s="31" t="s">
        <v>253</v>
      </c>
      <c r="D17" s="176">
        <v>0.63</v>
      </c>
      <c r="E17" s="176">
        <v>1</v>
      </c>
      <c r="F17" s="177">
        <v>0.94</v>
      </c>
    </row>
    <row r="18" spans="1:6" ht="7.5" customHeight="1" thickBot="1" x14ac:dyDescent="0.35">
      <c r="A18" s="169"/>
      <c r="B18" s="170"/>
      <c r="C18" s="170"/>
      <c r="D18" s="170"/>
      <c r="E18" s="170"/>
      <c r="F18" s="171"/>
    </row>
    <row r="19" spans="1:6" ht="78" x14ac:dyDescent="0.3">
      <c r="A19" s="301" t="s">
        <v>254</v>
      </c>
      <c r="B19" s="303" t="s">
        <v>255</v>
      </c>
      <c r="C19" s="18" t="s">
        <v>256</v>
      </c>
      <c r="D19" s="278" t="s">
        <v>257</v>
      </c>
      <c r="E19" s="278" t="s">
        <v>258</v>
      </c>
      <c r="F19" s="180" t="s">
        <v>259</v>
      </c>
    </row>
    <row r="20" spans="1:6" ht="78" x14ac:dyDescent="0.3">
      <c r="A20" s="305"/>
      <c r="B20" s="307"/>
      <c r="C20" s="21" t="s">
        <v>260</v>
      </c>
      <c r="D20" s="22" t="s">
        <v>267</v>
      </c>
      <c r="E20" s="22" t="s">
        <v>268</v>
      </c>
      <c r="F20" s="172" t="s">
        <v>269</v>
      </c>
    </row>
    <row r="21" spans="1:6" ht="80.25" customHeight="1" thickBot="1" x14ac:dyDescent="0.35">
      <c r="A21" s="306"/>
      <c r="B21" s="308"/>
      <c r="C21" s="31" t="s">
        <v>261</v>
      </c>
      <c r="D21" s="32" t="s">
        <v>270</v>
      </c>
      <c r="E21" s="32" t="s">
        <v>271</v>
      </c>
      <c r="F21" s="181" t="s">
        <v>272</v>
      </c>
    </row>
    <row r="22" spans="1:6" ht="7.5" customHeight="1" thickBot="1" x14ac:dyDescent="0.35">
      <c r="A22" s="169"/>
      <c r="B22" s="170"/>
      <c r="C22" s="170"/>
      <c r="D22" s="170"/>
      <c r="E22" s="170"/>
      <c r="F22" s="171"/>
    </row>
    <row r="23" spans="1:6" ht="117" x14ac:dyDescent="0.3">
      <c r="A23" s="301" t="s">
        <v>262</v>
      </c>
      <c r="B23" s="303" t="s">
        <v>263</v>
      </c>
      <c r="C23" s="18" t="s">
        <v>264</v>
      </c>
      <c r="D23" s="182">
        <v>0.97</v>
      </c>
      <c r="E23" s="182">
        <v>0.99</v>
      </c>
      <c r="F23" s="183">
        <v>0.99</v>
      </c>
    </row>
    <row r="24" spans="1:6" ht="104.5" thickBot="1" x14ac:dyDescent="0.35">
      <c r="A24" s="306"/>
      <c r="B24" s="308"/>
      <c r="C24" s="31" t="s">
        <v>265</v>
      </c>
      <c r="D24" s="176">
        <v>0.59</v>
      </c>
      <c r="E24" s="176">
        <v>0.97</v>
      </c>
      <c r="F24" s="177" t="s">
        <v>266</v>
      </c>
    </row>
  </sheetData>
  <sheetProtection sheet="1" objects="1" scenarios="1"/>
  <mergeCells count="12">
    <mergeCell ref="A16:A17"/>
    <mergeCell ref="B16:B17"/>
    <mergeCell ref="A19:A21"/>
    <mergeCell ref="B19:B21"/>
    <mergeCell ref="A23:A24"/>
    <mergeCell ref="B23:B24"/>
    <mergeCell ref="A3:A4"/>
    <mergeCell ref="B3:B4"/>
    <mergeCell ref="A6:A9"/>
    <mergeCell ref="B6:B9"/>
    <mergeCell ref="A11:A14"/>
    <mergeCell ref="B11:B14"/>
  </mergeCells>
  <pageMargins left="0.7" right="0.7" top="0.75" bottom="0.75" header="0.3" footer="0.3"/>
  <pageSetup paperSize="9" orientation="portrait" r:id="rId1"/>
  <headerFooter>
    <oddHeader>&amp;L&amp;"Calibri"&amp;10&amp;K000000&amp;1#</oddHeader>
    <oddFooter>&amp;C&amp;1#&amp;"Calibri"&amp;10&amp;K000000{OPEN}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N121"/>
  <sheetViews>
    <sheetView topLeftCell="A37" workbookViewId="0">
      <selection activeCell="A69" sqref="A69:F69"/>
    </sheetView>
  </sheetViews>
  <sheetFormatPr baseColWidth="10" defaultColWidth="11.453125" defaultRowHeight="13" x14ac:dyDescent="0.3"/>
  <cols>
    <col min="1" max="1" width="29.453125" style="17" customWidth="1"/>
    <col min="2" max="13" width="10.7265625" style="17" customWidth="1"/>
    <col min="14" max="16384" width="11.453125" style="17"/>
  </cols>
  <sheetData>
    <row r="3" spans="1:14" x14ac:dyDescent="0.3">
      <c r="A3" s="309" t="s">
        <v>103</v>
      </c>
      <c r="B3" s="309"/>
      <c r="C3" s="309"/>
      <c r="D3" s="309"/>
      <c r="E3" s="309"/>
      <c r="F3" s="309"/>
      <c r="G3" s="309"/>
      <c r="H3" s="309"/>
      <c r="I3" s="309"/>
      <c r="J3" s="309"/>
      <c r="K3" s="309"/>
      <c r="L3" s="309"/>
      <c r="M3" s="309"/>
      <c r="N3" s="309"/>
    </row>
    <row r="4" spans="1:14" ht="39" x14ac:dyDescent="0.3">
      <c r="A4" s="65"/>
      <c r="B4" s="310" t="s">
        <v>104</v>
      </c>
      <c r="C4" s="311"/>
      <c r="D4" s="65" t="s">
        <v>105</v>
      </c>
      <c r="E4" s="65" t="s">
        <v>106</v>
      </c>
      <c r="F4" s="65" t="s">
        <v>107</v>
      </c>
      <c r="G4" s="65" t="s">
        <v>108</v>
      </c>
      <c r="H4" s="65" t="s">
        <v>109</v>
      </c>
      <c r="I4" s="65" t="s">
        <v>110</v>
      </c>
      <c r="J4" s="65" t="s">
        <v>111</v>
      </c>
      <c r="K4" s="65" t="s">
        <v>112</v>
      </c>
      <c r="L4" s="65" t="s">
        <v>113</v>
      </c>
      <c r="M4" s="65" t="s">
        <v>114</v>
      </c>
      <c r="N4" s="65" t="s">
        <v>115</v>
      </c>
    </row>
    <row r="5" spans="1:14" x14ac:dyDescent="0.3">
      <c r="A5" s="65" t="s">
        <v>116</v>
      </c>
      <c r="B5" s="69">
        <v>22170</v>
      </c>
      <c r="C5" s="70">
        <f>B5/$B$9</f>
        <v>0.27403863981903809</v>
      </c>
      <c r="D5" s="22">
        <v>10543</v>
      </c>
      <c r="E5" s="22">
        <v>1489</v>
      </c>
      <c r="F5" s="22">
        <v>445</v>
      </c>
      <c r="G5" s="22">
        <v>453</v>
      </c>
      <c r="H5" s="22">
        <v>1275</v>
      </c>
      <c r="I5" s="22">
        <v>345</v>
      </c>
      <c r="J5" s="22">
        <v>974</v>
      </c>
      <c r="K5" s="22">
        <v>2858</v>
      </c>
      <c r="L5" s="22">
        <v>1186</v>
      </c>
      <c r="M5" s="22">
        <v>2314</v>
      </c>
      <c r="N5" s="22">
        <v>288</v>
      </c>
    </row>
    <row r="6" spans="1:14" x14ac:dyDescent="0.3">
      <c r="A6" s="65" t="s">
        <v>117</v>
      </c>
      <c r="B6" s="69">
        <v>58637</v>
      </c>
      <c r="C6" s="70">
        <f t="shared" ref="C6:C9" si="0">B6/$B$9</f>
        <v>0.72479944623675852</v>
      </c>
      <c r="D6" s="22">
        <v>29749</v>
      </c>
      <c r="E6" s="22">
        <v>4917</v>
      </c>
      <c r="F6" s="22">
        <v>1553</v>
      </c>
      <c r="G6" s="22">
        <v>2140</v>
      </c>
      <c r="H6" s="22">
        <v>3353</v>
      </c>
      <c r="I6" s="22">
        <v>829</v>
      </c>
      <c r="J6" s="22">
        <v>3064</v>
      </c>
      <c r="K6" s="22">
        <v>7230</v>
      </c>
      <c r="L6" s="22">
        <v>1245</v>
      </c>
      <c r="M6" s="22">
        <v>3628</v>
      </c>
      <c r="N6" s="22">
        <v>929</v>
      </c>
    </row>
    <row r="7" spans="1:14" x14ac:dyDescent="0.3">
      <c r="A7" s="65" t="s">
        <v>118</v>
      </c>
      <c r="B7" s="69">
        <v>54</v>
      </c>
      <c r="C7" s="70">
        <f t="shared" si="0"/>
        <v>6.6748247858493715E-4</v>
      </c>
      <c r="D7" s="22">
        <v>5</v>
      </c>
      <c r="E7" s="22">
        <v>23</v>
      </c>
      <c r="F7" s="22">
        <v>1</v>
      </c>
      <c r="G7" s="22">
        <v>0</v>
      </c>
      <c r="H7" s="22">
        <v>4</v>
      </c>
      <c r="I7" s="22">
        <v>3</v>
      </c>
      <c r="J7" s="22">
        <v>9</v>
      </c>
      <c r="K7" s="22">
        <v>11</v>
      </c>
      <c r="L7" s="22">
        <v>2</v>
      </c>
      <c r="M7" s="22">
        <v>0</v>
      </c>
      <c r="N7" s="22">
        <v>0</v>
      </c>
    </row>
    <row r="8" spans="1:14" x14ac:dyDescent="0.3">
      <c r="A8" s="65" t="s">
        <v>119</v>
      </c>
      <c r="B8" s="69">
        <v>40</v>
      </c>
      <c r="C8" s="70">
        <f t="shared" si="0"/>
        <v>4.9443146561847198E-4</v>
      </c>
      <c r="D8" s="22">
        <v>2</v>
      </c>
      <c r="E8" s="22">
        <v>0</v>
      </c>
      <c r="F8" s="22">
        <v>2</v>
      </c>
      <c r="G8" s="22">
        <v>0</v>
      </c>
      <c r="H8" s="22">
        <v>0</v>
      </c>
      <c r="I8" s="22">
        <v>1</v>
      </c>
      <c r="J8" s="22">
        <v>3</v>
      </c>
      <c r="K8" s="22">
        <v>16</v>
      </c>
      <c r="L8" s="22">
        <v>7</v>
      </c>
      <c r="M8" s="22">
        <v>1</v>
      </c>
      <c r="N8" s="22">
        <v>4</v>
      </c>
    </row>
    <row r="9" spans="1:14" x14ac:dyDescent="0.3">
      <c r="A9" s="71" t="s">
        <v>120</v>
      </c>
      <c r="B9" s="71">
        <v>80901</v>
      </c>
      <c r="C9" s="72">
        <f t="shared" si="0"/>
        <v>1</v>
      </c>
      <c r="D9" s="71">
        <v>40299</v>
      </c>
      <c r="E9" s="71">
        <v>6429</v>
      </c>
      <c r="F9" s="71">
        <v>2001</v>
      </c>
      <c r="G9" s="71">
        <v>2593</v>
      </c>
      <c r="H9" s="71">
        <v>4632</v>
      </c>
      <c r="I9" s="71">
        <v>1178</v>
      </c>
      <c r="J9" s="71">
        <v>4050</v>
      </c>
      <c r="K9" s="71">
        <v>10115</v>
      </c>
      <c r="L9" s="71">
        <v>2440</v>
      </c>
      <c r="M9" s="71">
        <v>5943</v>
      </c>
      <c r="N9" s="71">
        <v>1221</v>
      </c>
    </row>
    <row r="10" spans="1:14" s="74" customFormat="1" x14ac:dyDescent="0.3">
      <c r="A10" s="73"/>
      <c r="B10" s="73"/>
      <c r="C10" s="73"/>
      <c r="D10" s="73"/>
      <c r="E10" s="73"/>
      <c r="F10" s="73"/>
      <c r="G10" s="73"/>
      <c r="H10" s="73"/>
      <c r="I10" s="73"/>
      <c r="J10" s="73"/>
      <c r="K10" s="73"/>
      <c r="L10" s="73"/>
      <c r="M10" s="73"/>
    </row>
    <row r="11" spans="1:14" s="74" customFormat="1" x14ac:dyDescent="0.3">
      <c r="A11" s="73"/>
      <c r="B11" s="73"/>
      <c r="C11" s="73"/>
      <c r="D11" s="73"/>
      <c r="E11" s="73"/>
      <c r="F11" s="73"/>
      <c r="G11" s="73"/>
      <c r="H11" s="73"/>
      <c r="I11" s="73"/>
      <c r="J11" s="73"/>
      <c r="K11" s="73"/>
    </row>
    <row r="12" spans="1:14" ht="26" x14ac:dyDescent="0.3">
      <c r="A12" s="75"/>
      <c r="B12" s="65">
        <v>2020</v>
      </c>
      <c r="C12" s="65">
        <v>2021</v>
      </c>
      <c r="D12" s="65">
        <v>2022</v>
      </c>
      <c r="E12" s="71">
        <v>2023</v>
      </c>
      <c r="F12" s="65" t="s">
        <v>128</v>
      </c>
    </row>
    <row r="13" spans="1:14" ht="39" x14ac:dyDescent="0.3">
      <c r="A13" s="76" t="s">
        <v>129</v>
      </c>
      <c r="B13" s="77" t="s">
        <v>130</v>
      </c>
      <c r="C13" s="77">
        <v>0.189</v>
      </c>
      <c r="D13" s="77">
        <v>0.19400000000000001</v>
      </c>
      <c r="E13" s="78">
        <v>0.20399999999999999</v>
      </c>
      <c r="F13" s="79">
        <v>0.22500000000000001</v>
      </c>
    </row>
    <row r="14" spans="1:14" ht="21.65" customHeight="1" x14ac:dyDescent="0.3">
      <c r="A14" s="76" t="s">
        <v>131</v>
      </c>
      <c r="B14" s="22" t="s">
        <v>132</v>
      </c>
      <c r="C14" s="80">
        <v>0.71</v>
      </c>
      <c r="D14" s="81">
        <v>0.75600000000000001</v>
      </c>
      <c r="E14" s="82">
        <v>0.86799999999999999</v>
      </c>
      <c r="F14" s="65" t="s">
        <v>133</v>
      </c>
    </row>
    <row r="15" spans="1:14" s="84" customFormat="1" x14ac:dyDescent="0.3">
      <c r="A15" s="83" t="s">
        <v>134</v>
      </c>
      <c r="B15" s="83"/>
      <c r="C15" s="83"/>
      <c r="D15" s="83"/>
      <c r="E15" s="83"/>
      <c r="F15" s="83"/>
      <c r="G15" s="83"/>
      <c r="H15" s="83"/>
      <c r="I15" s="83"/>
      <c r="J15" s="83"/>
      <c r="K15" s="83"/>
      <c r="L15" s="83"/>
      <c r="M15" s="83"/>
    </row>
    <row r="16" spans="1:14" s="74" customFormat="1" x14ac:dyDescent="0.3">
      <c r="A16" s="73"/>
      <c r="B16" s="73"/>
      <c r="C16" s="73"/>
      <c r="D16" s="73"/>
      <c r="E16" s="73"/>
      <c r="F16" s="73"/>
      <c r="G16" s="73"/>
      <c r="H16" s="73"/>
      <c r="I16" s="73"/>
      <c r="J16" s="73"/>
      <c r="K16" s="73"/>
      <c r="L16" s="73"/>
      <c r="M16" s="73"/>
    </row>
    <row r="17" spans="1:40" s="74" customFormat="1" x14ac:dyDescent="0.3">
      <c r="A17" s="309" t="s">
        <v>135</v>
      </c>
      <c r="B17" s="309"/>
      <c r="C17" s="309"/>
      <c r="D17" s="309"/>
      <c r="E17" s="309"/>
      <c r="F17" s="73"/>
      <c r="G17" s="73"/>
      <c r="H17" s="73"/>
      <c r="I17" s="73"/>
      <c r="J17" s="73"/>
      <c r="K17" s="73"/>
      <c r="L17" s="73"/>
      <c r="M17" s="73"/>
    </row>
    <row r="18" spans="1:40" x14ac:dyDescent="0.3">
      <c r="A18" s="85"/>
      <c r="B18" s="65" t="s">
        <v>120</v>
      </c>
      <c r="C18" s="65" t="s">
        <v>136</v>
      </c>
      <c r="D18" s="65" t="s">
        <v>137</v>
      </c>
      <c r="E18" s="65" t="s">
        <v>138</v>
      </c>
    </row>
    <row r="19" spans="1:40" ht="26" x14ac:dyDescent="0.3">
      <c r="A19" s="65" t="s">
        <v>139</v>
      </c>
      <c r="B19" s="22">
        <v>7216</v>
      </c>
      <c r="C19" s="22">
        <v>2238</v>
      </c>
      <c r="D19" s="22">
        <v>4916</v>
      </c>
      <c r="E19" s="22">
        <v>6</v>
      </c>
    </row>
    <row r="20" spans="1:40" x14ac:dyDescent="0.3">
      <c r="A20" s="65" t="s">
        <v>140</v>
      </c>
      <c r="B20" s="86">
        <v>0.09</v>
      </c>
      <c r="C20" s="86">
        <v>0.10100000000000001</v>
      </c>
      <c r="D20" s="86">
        <v>8.5000000000000006E-2</v>
      </c>
      <c r="E20" s="86">
        <v>0.11700000000000001</v>
      </c>
    </row>
    <row r="23" spans="1:40" x14ac:dyDescent="0.3">
      <c r="A23" s="309" t="s">
        <v>141</v>
      </c>
      <c r="B23" s="309"/>
      <c r="C23" s="309"/>
      <c r="D23" s="309"/>
      <c r="E23" s="309"/>
      <c r="F23" s="309"/>
      <c r="G23" s="309"/>
    </row>
    <row r="24" spans="1:40" ht="15" customHeight="1" x14ac:dyDescent="0.3">
      <c r="A24" s="312"/>
      <c r="B24" s="313" t="s">
        <v>104</v>
      </c>
      <c r="C24" s="314"/>
      <c r="D24" s="314"/>
      <c r="E24" s="314"/>
      <c r="F24" s="314"/>
      <c r="G24" s="315"/>
      <c r="H24" s="312" t="s">
        <v>105</v>
      </c>
      <c r="I24" s="312"/>
      <c r="J24" s="312"/>
      <c r="K24" s="316" t="s">
        <v>110</v>
      </c>
      <c r="L24" s="317"/>
      <c r="M24" s="318"/>
      <c r="N24" s="316" t="s">
        <v>111</v>
      </c>
      <c r="O24" s="317"/>
      <c r="P24" s="318"/>
      <c r="Q24" s="316" t="s">
        <v>106</v>
      </c>
      <c r="R24" s="317"/>
      <c r="S24" s="318"/>
      <c r="T24" s="316" t="s">
        <v>107</v>
      </c>
      <c r="U24" s="317"/>
      <c r="V24" s="318"/>
      <c r="W24" s="316" t="s">
        <v>108</v>
      </c>
      <c r="X24" s="317"/>
      <c r="Y24" s="318"/>
      <c r="Z24" s="316" t="s">
        <v>109</v>
      </c>
      <c r="AA24" s="317"/>
      <c r="AB24" s="318"/>
      <c r="AC24" s="316" t="s">
        <v>142</v>
      </c>
      <c r="AD24" s="317"/>
      <c r="AE24" s="318"/>
      <c r="AF24" s="316" t="s">
        <v>113</v>
      </c>
      <c r="AG24" s="317"/>
      <c r="AH24" s="318"/>
      <c r="AI24" s="316" t="s">
        <v>114</v>
      </c>
      <c r="AJ24" s="317"/>
      <c r="AK24" s="318"/>
      <c r="AL24" s="316" t="s">
        <v>115</v>
      </c>
      <c r="AM24" s="317"/>
      <c r="AN24" s="318"/>
    </row>
    <row r="25" spans="1:40" s="74" customFormat="1" x14ac:dyDescent="0.3">
      <c r="A25" s="312"/>
      <c r="B25" s="310" t="s">
        <v>143</v>
      </c>
      <c r="C25" s="311"/>
      <c r="D25" s="319" t="s">
        <v>144</v>
      </c>
      <c r="E25" s="319"/>
      <c r="F25" s="319" t="s">
        <v>118</v>
      </c>
      <c r="G25" s="319"/>
      <c r="H25" s="22" t="s">
        <v>143</v>
      </c>
      <c r="I25" s="22" t="s">
        <v>144</v>
      </c>
      <c r="J25" s="22" t="s">
        <v>118</v>
      </c>
      <c r="K25" s="22" t="s">
        <v>143</v>
      </c>
      <c r="L25" s="22" t="s">
        <v>144</v>
      </c>
      <c r="M25" s="22" t="s">
        <v>118</v>
      </c>
      <c r="N25" s="22" t="s">
        <v>143</v>
      </c>
      <c r="O25" s="22" t="s">
        <v>144</v>
      </c>
      <c r="P25" s="22" t="s">
        <v>118</v>
      </c>
      <c r="Q25" s="22" t="s">
        <v>143</v>
      </c>
      <c r="R25" s="22" t="s">
        <v>144</v>
      </c>
      <c r="S25" s="22" t="s">
        <v>118</v>
      </c>
      <c r="T25" s="22" t="s">
        <v>143</v>
      </c>
      <c r="U25" s="22" t="s">
        <v>144</v>
      </c>
      <c r="V25" s="22" t="s">
        <v>118</v>
      </c>
      <c r="W25" s="22" t="s">
        <v>143</v>
      </c>
      <c r="X25" s="22" t="s">
        <v>144</v>
      </c>
      <c r="Y25" s="22" t="s">
        <v>118</v>
      </c>
      <c r="Z25" s="22" t="s">
        <v>143</v>
      </c>
      <c r="AA25" s="22" t="s">
        <v>144</v>
      </c>
      <c r="AB25" s="22" t="s">
        <v>118</v>
      </c>
      <c r="AC25" s="22" t="s">
        <v>143</v>
      </c>
      <c r="AD25" s="22" t="s">
        <v>144</v>
      </c>
      <c r="AE25" s="22" t="s">
        <v>118</v>
      </c>
      <c r="AF25" s="22" t="s">
        <v>143</v>
      </c>
      <c r="AG25" s="22" t="s">
        <v>144</v>
      </c>
      <c r="AH25" s="22" t="s">
        <v>118</v>
      </c>
      <c r="AI25" s="22" t="s">
        <v>143</v>
      </c>
      <c r="AJ25" s="22" t="s">
        <v>144</v>
      </c>
      <c r="AK25" s="22" t="s">
        <v>118</v>
      </c>
      <c r="AL25" s="22" t="s">
        <v>143</v>
      </c>
      <c r="AM25" s="22" t="s">
        <v>144</v>
      </c>
      <c r="AN25" s="22" t="s">
        <v>118</v>
      </c>
    </row>
    <row r="26" spans="1:40" ht="14.5" customHeight="1" x14ac:dyDescent="0.3">
      <c r="A26" s="87" t="s">
        <v>145</v>
      </c>
      <c r="B26" s="71">
        <v>22170</v>
      </c>
      <c r="C26" s="88">
        <f>B26/$B$26</f>
        <v>1</v>
      </c>
      <c r="D26" s="71">
        <v>58637</v>
      </c>
      <c r="E26" s="88">
        <f>D26/$D$26</f>
        <v>1</v>
      </c>
      <c r="F26" s="71">
        <v>54</v>
      </c>
      <c r="G26" s="88">
        <f>F26/$F$26</f>
        <v>1</v>
      </c>
      <c r="H26" s="22">
        <v>10543</v>
      </c>
      <c r="I26" s="22">
        <v>29749</v>
      </c>
      <c r="J26" s="22">
        <v>5</v>
      </c>
      <c r="K26" s="22">
        <v>345</v>
      </c>
      <c r="L26" s="22">
        <v>829</v>
      </c>
      <c r="M26" s="22">
        <v>3</v>
      </c>
      <c r="N26" s="22">
        <v>974</v>
      </c>
      <c r="O26" s="22">
        <v>3064</v>
      </c>
      <c r="P26" s="22">
        <v>9</v>
      </c>
      <c r="Q26" s="22">
        <v>1489</v>
      </c>
      <c r="R26" s="22">
        <v>4917</v>
      </c>
      <c r="S26" s="22">
        <v>23</v>
      </c>
      <c r="T26" s="22">
        <v>445</v>
      </c>
      <c r="U26" s="22">
        <v>1553</v>
      </c>
      <c r="V26" s="22">
        <v>1</v>
      </c>
      <c r="W26" s="22">
        <v>453</v>
      </c>
      <c r="X26" s="22">
        <v>2140</v>
      </c>
      <c r="Y26" s="22">
        <v>0</v>
      </c>
      <c r="Z26" s="22">
        <v>1275</v>
      </c>
      <c r="AA26" s="22">
        <v>3353</v>
      </c>
      <c r="AB26" s="22">
        <v>0</v>
      </c>
      <c r="AC26" s="22">
        <v>2858</v>
      </c>
      <c r="AD26" s="22">
        <v>7230</v>
      </c>
      <c r="AE26" s="22">
        <v>11</v>
      </c>
      <c r="AF26" s="22">
        <v>1186</v>
      </c>
      <c r="AG26" s="22">
        <v>1245</v>
      </c>
      <c r="AH26" s="22">
        <v>2</v>
      </c>
      <c r="AI26" s="22">
        <v>2314</v>
      </c>
      <c r="AJ26" s="22">
        <v>3628</v>
      </c>
      <c r="AK26" s="22">
        <v>0</v>
      </c>
      <c r="AL26" s="22">
        <v>288</v>
      </c>
      <c r="AM26" s="22">
        <v>929</v>
      </c>
      <c r="AN26" s="22">
        <v>0</v>
      </c>
    </row>
    <row r="27" spans="1:40" x14ac:dyDescent="0.3">
      <c r="A27" s="87" t="s">
        <v>146</v>
      </c>
      <c r="B27" s="71">
        <v>21039</v>
      </c>
      <c r="C27" s="88">
        <f>B27/$B$26</f>
        <v>0.9489851150202977</v>
      </c>
      <c r="D27" s="71">
        <v>57698</v>
      </c>
      <c r="E27" s="88">
        <f t="shared" ref="E27:E30" si="1">D27/$D$26</f>
        <v>0.98398622030458582</v>
      </c>
      <c r="F27" s="71">
        <v>53</v>
      </c>
      <c r="G27" s="88">
        <f t="shared" ref="G27:G30" si="2">F27/$F$26</f>
        <v>0.98148148148148151</v>
      </c>
      <c r="H27" s="22">
        <v>10258</v>
      </c>
      <c r="I27" s="22">
        <v>29441</v>
      </c>
      <c r="J27" s="22">
        <v>5</v>
      </c>
      <c r="K27" s="22">
        <v>342</v>
      </c>
      <c r="L27" s="22">
        <v>826</v>
      </c>
      <c r="M27" s="22">
        <v>3</v>
      </c>
      <c r="N27" s="22">
        <v>925</v>
      </c>
      <c r="O27" s="22">
        <v>2964</v>
      </c>
      <c r="P27" s="22">
        <v>8</v>
      </c>
      <c r="Q27" s="22">
        <v>1461</v>
      </c>
      <c r="R27" s="22">
        <v>4882</v>
      </c>
      <c r="S27" s="22">
        <v>23</v>
      </c>
      <c r="T27" s="22">
        <v>425</v>
      </c>
      <c r="U27" s="22">
        <v>1507</v>
      </c>
      <c r="V27" s="22">
        <v>1</v>
      </c>
      <c r="W27" s="22">
        <v>392</v>
      </c>
      <c r="X27" s="22">
        <v>1966</v>
      </c>
      <c r="Y27" s="22">
        <v>0</v>
      </c>
      <c r="Z27" s="22">
        <v>1275</v>
      </c>
      <c r="AA27" s="22">
        <v>3353</v>
      </c>
      <c r="AB27" s="22">
        <v>0</v>
      </c>
      <c r="AC27" s="22">
        <v>2719</v>
      </c>
      <c r="AD27" s="22">
        <v>7102</v>
      </c>
      <c r="AE27" s="22">
        <v>11</v>
      </c>
      <c r="AF27" s="22">
        <v>1186</v>
      </c>
      <c r="AG27" s="22">
        <v>1245</v>
      </c>
      <c r="AH27" s="22">
        <v>2</v>
      </c>
      <c r="AI27" s="22">
        <v>1769</v>
      </c>
      <c r="AJ27" s="22">
        <v>3490</v>
      </c>
      <c r="AK27" s="22">
        <v>0</v>
      </c>
      <c r="AL27" s="22">
        <v>287</v>
      </c>
      <c r="AM27" s="22">
        <v>922</v>
      </c>
      <c r="AN27" s="22">
        <v>0</v>
      </c>
    </row>
    <row r="28" spans="1:40" x14ac:dyDescent="0.3">
      <c r="A28" s="87" t="s">
        <v>147</v>
      </c>
      <c r="B28" s="71">
        <v>1131</v>
      </c>
      <c r="C28" s="88">
        <f t="shared" ref="C28:C30" si="3">B28/$B$26</f>
        <v>5.1014884979702302E-2</v>
      </c>
      <c r="D28" s="71">
        <v>939</v>
      </c>
      <c r="E28" s="88">
        <f t="shared" si="1"/>
        <v>1.6013779695414159E-2</v>
      </c>
      <c r="F28" s="71">
        <v>1</v>
      </c>
      <c r="G28" s="88">
        <f t="shared" si="2"/>
        <v>1.8518518518518517E-2</v>
      </c>
      <c r="H28" s="22">
        <v>285</v>
      </c>
      <c r="I28" s="22">
        <v>308</v>
      </c>
      <c r="J28" s="22">
        <v>0</v>
      </c>
      <c r="K28" s="22">
        <v>3</v>
      </c>
      <c r="L28" s="22">
        <v>3</v>
      </c>
      <c r="M28" s="22">
        <v>0</v>
      </c>
      <c r="N28" s="22">
        <v>49</v>
      </c>
      <c r="O28" s="22">
        <v>100</v>
      </c>
      <c r="P28" s="22">
        <v>1</v>
      </c>
      <c r="Q28" s="22">
        <v>28</v>
      </c>
      <c r="R28" s="22">
        <v>35</v>
      </c>
      <c r="S28" s="22">
        <v>0</v>
      </c>
      <c r="T28" s="22">
        <v>20</v>
      </c>
      <c r="U28" s="22">
        <v>46</v>
      </c>
      <c r="V28" s="22">
        <v>0</v>
      </c>
      <c r="W28" s="22">
        <v>61</v>
      </c>
      <c r="X28" s="22">
        <v>174</v>
      </c>
      <c r="Y28" s="22">
        <v>0</v>
      </c>
      <c r="Z28" s="22">
        <v>0</v>
      </c>
      <c r="AA28" s="22">
        <v>0</v>
      </c>
      <c r="AB28" s="22">
        <v>0</v>
      </c>
      <c r="AC28" s="22">
        <v>139</v>
      </c>
      <c r="AD28" s="22">
        <v>128</v>
      </c>
      <c r="AE28" s="22">
        <v>0</v>
      </c>
      <c r="AF28" s="22">
        <v>0</v>
      </c>
      <c r="AG28" s="22">
        <v>0</v>
      </c>
      <c r="AH28" s="22">
        <v>0</v>
      </c>
      <c r="AI28" s="22">
        <v>545</v>
      </c>
      <c r="AJ28" s="22">
        <v>138</v>
      </c>
      <c r="AK28" s="22">
        <v>0</v>
      </c>
      <c r="AL28" s="22">
        <v>1</v>
      </c>
      <c r="AM28" s="22">
        <v>7</v>
      </c>
      <c r="AN28" s="22">
        <v>0</v>
      </c>
    </row>
    <row r="29" spans="1:40" x14ac:dyDescent="0.3">
      <c r="A29" s="87" t="s">
        <v>148</v>
      </c>
      <c r="B29" s="71">
        <v>19521</v>
      </c>
      <c r="C29" s="88">
        <f t="shared" si="3"/>
        <v>0.88051420838971584</v>
      </c>
      <c r="D29" s="71">
        <v>56689</v>
      </c>
      <c r="E29" s="88">
        <f t="shared" si="1"/>
        <v>0.96677865511537087</v>
      </c>
      <c r="F29" s="71">
        <v>49</v>
      </c>
      <c r="G29" s="88">
        <f t="shared" si="2"/>
        <v>0.90740740740740744</v>
      </c>
      <c r="H29" s="22">
        <v>8718</v>
      </c>
      <c r="I29" s="22">
        <v>28536</v>
      </c>
      <c r="J29" s="22">
        <v>5</v>
      </c>
      <c r="K29" s="22">
        <v>335</v>
      </c>
      <c r="L29" s="22">
        <v>816</v>
      </c>
      <c r="M29" s="22">
        <v>3</v>
      </c>
      <c r="N29" s="22">
        <v>884</v>
      </c>
      <c r="O29" s="22">
        <v>2994</v>
      </c>
      <c r="P29" s="22">
        <v>7</v>
      </c>
      <c r="Q29" s="22">
        <v>1295</v>
      </c>
      <c r="R29" s="22">
        <v>4761</v>
      </c>
      <c r="S29" s="22">
        <v>20</v>
      </c>
      <c r="T29" s="22">
        <v>314</v>
      </c>
      <c r="U29" s="22">
        <v>1477</v>
      </c>
      <c r="V29" s="22">
        <v>1</v>
      </c>
      <c r="W29" s="22">
        <v>268</v>
      </c>
      <c r="X29" s="22">
        <v>1893</v>
      </c>
      <c r="Y29" s="22">
        <v>0</v>
      </c>
      <c r="Z29" s="22">
        <v>1265</v>
      </c>
      <c r="AA29" s="22">
        <v>3344</v>
      </c>
      <c r="AB29" s="22">
        <v>0</v>
      </c>
      <c r="AC29" s="22">
        <v>2662</v>
      </c>
      <c r="AD29" s="22">
        <v>7074</v>
      </c>
      <c r="AE29" s="22">
        <v>11</v>
      </c>
      <c r="AF29" s="22">
        <v>1186</v>
      </c>
      <c r="AG29" s="22">
        <v>1245</v>
      </c>
      <c r="AH29" s="22">
        <v>2</v>
      </c>
      <c r="AI29" s="22">
        <v>2307</v>
      </c>
      <c r="AJ29" s="22">
        <v>3620</v>
      </c>
      <c r="AK29" s="22">
        <v>0</v>
      </c>
      <c r="AL29" s="22">
        <v>287</v>
      </c>
      <c r="AM29" s="22">
        <v>929</v>
      </c>
      <c r="AN29" s="22">
        <v>0</v>
      </c>
    </row>
    <row r="30" spans="1:40" x14ac:dyDescent="0.3">
      <c r="A30" s="89" t="s">
        <v>149</v>
      </c>
      <c r="B30" s="90">
        <v>2649</v>
      </c>
      <c r="C30" s="91">
        <f t="shared" si="3"/>
        <v>0.11948579161028416</v>
      </c>
      <c r="D30" s="90">
        <v>1948</v>
      </c>
      <c r="E30" s="91">
        <f t="shared" si="1"/>
        <v>3.3221344884629161E-2</v>
      </c>
      <c r="F30" s="90">
        <v>5</v>
      </c>
      <c r="G30" s="91">
        <f t="shared" si="2"/>
        <v>9.2592592592592587E-2</v>
      </c>
      <c r="H30" s="25">
        <v>1825</v>
      </c>
      <c r="I30" s="25">
        <v>1213</v>
      </c>
      <c r="J30" s="25">
        <v>0</v>
      </c>
      <c r="K30" s="22">
        <v>10</v>
      </c>
      <c r="L30" s="22">
        <v>13</v>
      </c>
      <c r="M30" s="22">
        <v>0</v>
      </c>
      <c r="N30" s="22">
        <v>90</v>
      </c>
      <c r="O30" s="22">
        <v>70</v>
      </c>
      <c r="P30" s="22">
        <v>2</v>
      </c>
      <c r="Q30" s="22">
        <v>194</v>
      </c>
      <c r="R30" s="22">
        <v>156</v>
      </c>
      <c r="S30" s="22">
        <v>3</v>
      </c>
      <c r="T30" s="22">
        <v>131</v>
      </c>
      <c r="U30" s="22">
        <v>76</v>
      </c>
      <c r="V30" s="22">
        <v>0</v>
      </c>
      <c r="W30" s="22">
        <v>185</v>
      </c>
      <c r="X30" s="22">
        <v>247</v>
      </c>
      <c r="Y30" s="22">
        <v>0</v>
      </c>
      <c r="Z30" s="22">
        <v>10</v>
      </c>
      <c r="AA30" s="22">
        <v>9</v>
      </c>
      <c r="AB30" s="22">
        <v>0</v>
      </c>
      <c r="AC30" s="22">
        <v>196</v>
      </c>
      <c r="AD30" s="22">
        <v>156</v>
      </c>
      <c r="AE30" s="22">
        <v>0</v>
      </c>
      <c r="AF30" s="22">
        <v>0</v>
      </c>
      <c r="AG30" s="22">
        <v>0</v>
      </c>
      <c r="AH30" s="22">
        <v>0</v>
      </c>
      <c r="AI30" s="22">
        <v>7</v>
      </c>
      <c r="AJ30" s="22">
        <v>8</v>
      </c>
      <c r="AK30" s="22">
        <v>0</v>
      </c>
      <c r="AL30" s="22">
        <v>1</v>
      </c>
      <c r="AM30" s="22">
        <v>0</v>
      </c>
      <c r="AN30" s="22">
        <v>0</v>
      </c>
    </row>
    <row r="31" spans="1:40" x14ac:dyDescent="0.3">
      <c r="A31" s="92"/>
      <c r="B31" s="73"/>
      <c r="C31" s="93"/>
      <c r="D31" s="93"/>
      <c r="E31" s="93"/>
      <c r="F31" s="93"/>
      <c r="G31" s="93"/>
      <c r="H31" s="94"/>
      <c r="I31" s="74"/>
      <c r="J31" s="74"/>
      <c r="K31" s="74"/>
      <c r="L31" s="74"/>
      <c r="M31" s="74"/>
    </row>
    <row r="32" spans="1:40" s="74" customFormat="1" x14ac:dyDescent="0.3">
      <c r="A32" s="73"/>
      <c r="B32" s="73"/>
      <c r="C32" s="73"/>
      <c r="D32" s="73"/>
      <c r="E32" s="73"/>
      <c r="F32" s="73"/>
      <c r="G32" s="73"/>
      <c r="H32" s="73"/>
      <c r="I32" s="73"/>
      <c r="J32" s="73"/>
      <c r="K32" s="73"/>
      <c r="L32" s="73"/>
      <c r="M32" s="73"/>
    </row>
    <row r="33" spans="1:17" s="74" customFormat="1" x14ac:dyDescent="0.3">
      <c r="A33" s="309" t="s">
        <v>150</v>
      </c>
      <c r="B33" s="309"/>
      <c r="C33" s="309"/>
      <c r="D33" s="309"/>
      <c r="E33" s="309"/>
      <c r="F33" s="309"/>
      <c r="G33" s="309"/>
      <c r="H33" s="309"/>
      <c r="I33" s="309"/>
      <c r="J33" s="309"/>
      <c r="K33" s="309"/>
      <c r="L33" s="309"/>
      <c r="M33" s="309"/>
      <c r="N33" s="309"/>
    </row>
    <row r="34" spans="1:17" x14ac:dyDescent="0.3">
      <c r="A34" s="75"/>
      <c r="B34" s="85"/>
      <c r="C34" s="319" t="s">
        <v>151</v>
      </c>
      <c r="D34" s="319"/>
      <c r="E34" s="319"/>
      <c r="F34" s="312" t="s">
        <v>105</v>
      </c>
      <c r="G34" s="312"/>
      <c r="H34" s="312"/>
      <c r="I34" s="312" t="s">
        <v>152</v>
      </c>
      <c r="J34" s="312"/>
      <c r="K34" s="312"/>
      <c r="L34" s="312" t="s">
        <v>153</v>
      </c>
      <c r="M34" s="312"/>
      <c r="N34" s="312"/>
    </row>
    <row r="35" spans="1:17" x14ac:dyDescent="0.3">
      <c r="A35" s="75"/>
      <c r="B35" s="22"/>
      <c r="C35" s="71" t="s">
        <v>143</v>
      </c>
      <c r="D35" s="71" t="s">
        <v>144</v>
      </c>
      <c r="E35" s="71" t="s">
        <v>154</v>
      </c>
      <c r="F35" s="22" t="s">
        <v>143</v>
      </c>
      <c r="G35" s="22" t="s">
        <v>144</v>
      </c>
      <c r="H35" s="22" t="s">
        <v>118</v>
      </c>
      <c r="I35" s="22" t="s">
        <v>143</v>
      </c>
      <c r="J35" s="22" t="s">
        <v>144</v>
      </c>
      <c r="K35" s="22" t="s">
        <v>118</v>
      </c>
      <c r="L35" s="22" t="s">
        <v>143</v>
      </c>
      <c r="M35" s="22" t="s">
        <v>144</v>
      </c>
      <c r="N35" s="22" t="s">
        <v>118</v>
      </c>
    </row>
    <row r="36" spans="1:17" x14ac:dyDescent="0.3">
      <c r="A36" s="321" t="s">
        <v>150</v>
      </c>
      <c r="B36" s="65" t="s">
        <v>155</v>
      </c>
      <c r="C36" s="71">
        <v>3882</v>
      </c>
      <c r="D36" s="71">
        <v>8555</v>
      </c>
      <c r="E36" s="71">
        <v>17</v>
      </c>
      <c r="F36" s="22">
        <v>1991</v>
      </c>
      <c r="G36" s="22">
        <v>4211</v>
      </c>
      <c r="H36" s="22">
        <v>0</v>
      </c>
      <c r="I36" s="22">
        <v>786</v>
      </c>
      <c r="J36" s="22">
        <v>2343</v>
      </c>
      <c r="K36" s="22">
        <v>8</v>
      </c>
      <c r="L36" s="22">
        <v>1105</v>
      </c>
      <c r="M36" s="22">
        <v>2001</v>
      </c>
      <c r="N36" s="22">
        <v>9</v>
      </c>
    </row>
    <row r="37" spans="1:17" s="74" customFormat="1" ht="26" x14ac:dyDescent="0.3">
      <c r="A37" s="321"/>
      <c r="B37" s="65" t="s">
        <v>156</v>
      </c>
      <c r="C37" s="95">
        <v>0.312</v>
      </c>
      <c r="D37" s="95">
        <v>0.68700000000000006</v>
      </c>
      <c r="E37" s="95">
        <v>1E-3</v>
      </c>
      <c r="F37" s="96">
        <v>0.32100000000000001</v>
      </c>
      <c r="G37" s="96">
        <v>0.67900000000000005</v>
      </c>
      <c r="H37" s="22">
        <v>0</v>
      </c>
      <c r="I37" s="96">
        <v>0.251</v>
      </c>
      <c r="J37" s="96">
        <v>0.747</v>
      </c>
      <c r="K37" s="96">
        <v>3.0000000000000001E-3</v>
      </c>
      <c r="L37" s="96">
        <v>0.35499999999999998</v>
      </c>
      <c r="M37" s="96">
        <v>0.64200000000000002</v>
      </c>
      <c r="N37" s="80">
        <v>0</v>
      </c>
    </row>
    <row r="38" spans="1:17" s="74" customFormat="1" x14ac:dyDescent="0.3">
      <c r="A38" s="17"/>
      <c r="B38" s="17"/>
      <c r="C38" s="17"/>
      <c r="D38" s="17"/>
      <c r="E38" s="17"/>
      <c r="F38" s="17"/>
      <c r="G38" s="17"/>
      <c r="H38" s="17"/>
      <c r="I38" s="17"/>
      <c r="J38" s="17"/>
      <c r="K38" s="17"/>
      <c r="L38" s="17"/>
      <c r="M38" s="17"/>
    </row>
    <row r="39" spans="1:17" s="74" customFormat="1" x14ac:dyDescent="0.3">
      <c r="A39" s="21"/>
      <c r="B39" s="322" t="s">
        <v>121</v>
      </c>
      <c r="C39" s="322"/>
      <c r="D39" s="312" t="s">
        <v>105</v>
      </c>
      <c r="E39" s="312"/>
      <c r="F39" s="312" t="s">
        <v>122</v>
      </c>
      <c r="G39" s="312"/>
      <c r="H39" s="312" t="s">
        <v>123</v>
      </c>
      <c r="I39" s="312"/>
      <c r="J39" s="17"/>
      <c r="K39" s="17"/>
      <c r="L39" s="17"/>
      <c r="N39" s="73"/>
      <c r="O39" s="73"/>
      <c r="P39" s="73"/>
      <c r="Q39" s="73"/>
    </row>
    <row r="40" spans="1:17" s="74" customFormat="1" ht="24" customHeight="1" x14ac:dyDescent="0.3">
      <c r="A40" s="76" t="s">
        <v>157</v>
      </c>
      <c r="B40" s="71">
        <v>3882</v>
      </c>
      <c r="C40" s="97">
        <v>0.312</v>
      </c>
      <c r="D40" s="22">
        <v>1991</v>
      </c>
      <c r="E40" s="77">
        <v>0.32100000000000001</v>
      </c>
      <c r="F40" s="22">
        <v>786</v>
      </c>
      <c r="G40" s="77">
        <v>0.251</v>
      </c>
      <c r="H40" s="22">
        <v>1105</v>
      </c>
      <c r="I40" s="77">
        <v>0.35499999999999998</v>
      </c>
      <c r="J40" s="17"/>
      <c r="K40" s="17"/>
      <c r="L40" s="17"/>
      <c r="N40" s="92"/>
      <c r="O40" s="92"/>
      <c r="P40" s="92"/>
      <c r="Q40" s="92"/>
    </row>
    <row r="41" spans="1:17" s="74" customFormat="1" x14ac:dyDescent="0.3">
      <c r="A41" s="76" t="s">
        <v>124</v>
      </c>
      <c r="B41" s="71">
        <v>22170</v>
      </c>
      <c r="C41" s="97">
        <v>0.27400000000000002</v>
      </c>
      <c r="D41" s="22">
        <v>10543</v>
      </c>
      <c r="E41" s="77">
        <v>0.26200000000000001</v>
      </c>
      <c r="F41" s="22">
        <v>4981</v>
      </c>
      <c r="G41" s="77">
        <v>0.23899999999999999</v>
      </c>
      <c r="H41" s="22">
        <v>6646</v>
      </c>
      <c r="I41" s="77">
        <v>0.33700000000000002</v>
      </c>
      <c r="J41" s="17"/>
      <c r="K41" s="17"/>
      <c r="L41" s="17"/>
      <c r="N41" s="92"/>
      <c r="O41" s="92"/>
      <c r="P41" s="92"/>
      <c r="Q41" s="92"/>
    </row>
    <row r="42" spans="1:17" s="74" customFormat="1" ht="26" x14ac:dyDescent="0.3">
      <c r="A42" s="76" t="s">
        <v>125</v>
      </c>
      <c r="B42" s="71">
        <v>7807</v>
      </c>
      <c r="C42" s="97">
        <v>0.42399999999999999</v>
      </c>
      <c r="D42" s="22">
        <v>3256</v>
      </c>
      <c r="E42" s="77">
        <v>0.39700000000000002</v>
      </c>
      <c r="F42" s="22">
        <v>1374</v>
      </c>
      <c r="G42" s="77">
        <v>0.34499999999999997</v>
      </c>
      <c r="H42" s="22">
        <v>3177</v>
      </c>
      <c r="I42" s="77">
        <v>0.51100000000000001</v>
      </c>
      <c r="J42" s="17"/>
      <c r="K42" s="17"/>
      <c r="L42" s="17"/>
      <c r="N42" s="92"/>
      <c r="O42" s="92"/>
      <c r="P42" s="92"/>
      <c r="Q42" s="92"/>
    </row>
    <row r="43" spans="1:17" s="74" customFormat="1" ht="26" x14ac:dyDescent="0.3">
      <c r="A43" s="76" t="s">
        <v>126</v>
      </c>
      <c r="B43" s="71">
        <v>11342</v>
      </c>
      <c r="C43" s="97">
        <v>0.23499999999999999</v>
      </c>
      <c r="D43" s="22">
        <v>5723</v>
      </c>
      <c r="E43" s="77">
        <v>0.23200000000000001</v>
      </c>
      <c r="F43" s="22">
        <v>2621</v>
      </c>
      <c r="G43" s="77">
        <v>0.215</v>
      </c>
      <c r="H43" s="22">
        <v>2998</v>
      </c>
      <c r="I43" s="77">
        <v>0.26200000000000001</v>
      </c>
      <c r="J43" s="17"/>
      <c r="K43" s="17"/>
      <c r="L43" s="17"/>
      <c r="N43" s="92"/>
      <c r="O43" s="92"/>
      <c r="P43" s="92"/>
      <c r="Q43" s="92"/>
    </row>
    <row r="44" spans="1:17" s="74" customFormat="1" ht="39" x14ac:dyDescent="0.3">
      <c r="A44" s="76" t="s">
        <v>127</v>
      </c>
      <c r="B44" s="71">
        <v>2232</v>
      </c>
      <c r="C44" s="97">
        <v>0.20399999999999999</v>
      </c>
      <c r="D44" s="22">
        <v>1564</v>
      </c>
      <c r="E44" s="77">
        <v>0.21099999999999999</v>
      </c>
      <c r="F44" s="22">
        <v>401</v>
      </c>
      <c r="G44" s="77">
        <v>0.17899999999999999</v>
      </c>
      <c r="H44" s="22">
        <v>267</v>
      </c>
      <c r="I44" s="77">
        <v>0.20899999999999999</v>
      </c>
      <c r="J44" s="17"/>
      <c r="K44" s="17"/>
      <c r="L44" s="17"/>
      <c r="N44" s="92"/>
      <c r="O44" s="92"/>
      <c r="P44" s="92"/>
      <c r="Q44" s="92"/>
    </row>
    <row r="45" spans="1:17" s="74" customFormat="1" ht="26" x14ac:dyDescent="0.3">
      <c r="A45" s="76" t="s">
        <v>158</v>
      </c>
      <c r="B45" s="98"/>
      <c r="C45" s="99">
        <v>0.252</v>
      </c>
      <c r="D45" s="100"/>
      <c r="E45" s="100"/>
      <c r="F45" s="17"/>
      <c r="G45" s="17"/>
      <c r="H45" s="17"/>
      <c r="I45" s="17"/>
      <c r="J45" s="17"/>
      <c r="K45" s="17"/>
      <c r="L45" s="17"/>
    </row>
    <row r="46" spans="1:17" s="74" customFormat="1" x14ac:dyDescent="0.3">
      <c r="A46" s="101" t="s">
        <v>159</v>
      </c>
      <c r="B46" s="17"/>
      <c r="C46" s="17"/>
      <c r="D46" s="17"/>
      <c r="E46" s="17"/>
      <c r="F46" s="17"/>
      <c r="G46" s="17"/>
      <c r="H46" s="17"/>
      <c r="I46" s="17"/>
      <c r="J46" s="17"/>
      <c r="K46" s="17"/>
      <c r="L46" s="17"/>
    </row>
    <row r="47" spans="1:17" s="74" customFormat="1" x14ac:dyDescent="0.3">
      <c r="A47" s="17"/>
      <c r="B47" s="17"/>
      <c r="C47" s="17"/>
      <c r="D47" s="17"/>
      <c r="E47" s="17"/>
      <c r="F47" s="17"/>
      <c r="G47" s="17"/>
      <c r="H47" s="17"/>
      <c r="I47" s="17"/>
      <c r="J47" s="17"/>
      <c r="K47" s="17"/>
      <c r="L47" s="17"/>
      <c r="M47" s="17"/>
    </row>
    <row r="48" spans="1:17" s="74" customFormat="1" x14ac:dyDescent="0.3">
      <c r="A48" s="17"/>
      <c r="B48" s="17"/>
      <c r="C48" s="17"/>
      <c r="D48" s="17"/>
      <c r="E48" s="17"/>
      <c r="F48" s="17"/>
      <c r="G48" s="17"/>
      <c r="H48" s="17"/>
      <c r="I48" s="17"/>
      <c r="J48" s="17"/>
      <c r="K48" s="17"/>
      <c r="L48" s="17"/>
      <c r="M48" s="17"/>
    </row>
    <row r="49" spans="1:11" x14ac:dyDescent="0.3">
      <c r="A49" s="309" t="s">
        <v>160</v>
      </c>
      <c r="B49" s="309"/>
      <c r="C49" s="309"/>
      <c r="D49" s="309"/>
      <c r="E49" s="93"/>
      <c r="F49" s="93"/>
      <c r="G49" s="93"/>
      <c r="H49" s="94"/>
    </row>
    <row r="50" spans="1:11" x14ac:dyDescent="0.3">
      <c r="A50" s="22"/>
      <c r="B50" s="65" t="s">
        <v>116</v>
      </c>
      <c r="C50" s="65" t="s">
        <v>117</v>
      </c>
      <c r="D50" s="65" t="s">
        <v>121</v>
      </c>
    </row>
    <row r="51" spans="1:11" x14ac:dyDescent="0.3">
      <c r="A51" s="71" t="s">
        <v>161</v>
      </c>
      <c r="B51" s="80">
        <v>0.87</v>
      </c>
      <c r="C51" s="81">
        <v>0.89300000000000002</v>
      </c>
      <c r="D51" s="80">
        <v>0.89</v>
      </c>
    </row>
    <row r="52" spans="1:11" x14ac:dyDescent="0.3">
      <c r="A52" s="102"/>
    </row>
    <row r="53" spans="1:11" x14ac:dyDescent="0.3">
      <c r="A53" s="103"/>
      <c r="B53" s="320" t="s">
        <v>162</v>
      </c>
      <c r="C53" s="320"/>
      <c r="D53" s="320"/>
      <c r="E53" s="320" t="s">
        <v>163</v>
      </c>
      <c r="F53" s="320"/>
      <c r="G53" s="320"/>
      <c r="H53" s="320" t="s">
        <v>164</v>
      </c>
      <c r="I53" s="320"/>
      <c r="J53" s="320"/>
    </row>
    <row r="54" spans="1:11" x14ac:dyDescent="0.3">
      <c r="A54" s="323" t="s">
        <v>165</v>
      </c>
      <c r="B54" s="22" t="s">
        <v>143</v>
      </c>
      <c r="C54" s="22" t="s">
        <v>144</v>
      </c>
      <c r="D54" s="71" t="s">
        <v>121</v>
      </c>
      <c r="E54" s="22" t="s">
        <v>143</v>
      </c>
      <c r="F54" s="22" t="s">
        <v>144</v>
      </c>
      <c r="G54" s="71" t="s">
        <v>121</v>
      </c>
      <c r="H54" s="22" t="s">
        <v>143</v>
      </c>
      <c r="I54" s="22" t="s">
        <v>144</v>
      </c>
      <c r="J54" s="71" t="s">
        <v>121</v>
      </c>
    </row>
    <row r="55" spans="1:11" ht="20.25" customHeight="1" x14ac:dyDescent="0.3">
      <c r="A55" s="323"/>
      <c r="B55" s="22">
        <v>11.8</v>
      </c>
      <c r="C55" s="22">
        <v>13.4</v>
      </c>
      <c r="D55" s="71">
        <v>12.7</v>
      </c>
      <c r="E55" s="22">
        <v>19.399999999999999</v>
      </c>
      <c r="F55" s="22">
        <v>18.100000000000001</v>
      </c>
      <c r="G55" s="71">
        <v>18.399999999999999</v>
      </c>
      <c r="H55" s="22">
        <v>20.3</v>
      </c>
      <c r="I55" s="22">
        <v>14.9</v>
      </c>
      <c r="J55" s="71">
        <v>16</v>
      </c>
    </row>
    <row r="58" spans="1:11" x14ac:dyDescent="0.3">
      <c r="A58" s="309" t="s">
        <v>166</v>
      </c>
      <c r="B58" s="309"/>
      <c r="C58" s="309"/>
      <c r="D58" s="309"/>
      <c r="E58" s="123"/>
    </row>
    <row r="59" spans="1:11" x14ac:dyDescent="0.3">
      <c r="A59" s="22"/>
      <c r="B59" s="65" t="s">
        <v>116</v>
      </c>
      <c r="C59" s="65" t="s">
        <v>117</v>
      </c>
      <c r="D59" s="65" t="s">
        <v>118</v>
      </c>
      <c r="E59" s="71" t="s">
        <v>121</v>
      </c>
    </row>
    <row r="60" spans="1:11" ht="52" x14ac:dyDescent="0.3">
      <c r="A60" s="87" t="s">
        <v>167</v>
      </c>
      <c r="B60" s="43">
        <v>0.97</v>
      </c>
      <c r="C60" s="43">
        <v>0.98</v>
      </c>
      <c r="D60" s="43">
        <v>0.95</v>
      </c>
      <c r="E60" s="104">
        <v>0.97</v>
      </c>
    </row>
    <row r="62" spans="1:11" ht="15" customHeight="1" x14ac:dyDescent="0.3"/>
    <row r="63" spans="1:11" x14ac:dyDescent="0.3">
      <c r="A63" s="324" t="s">
        <v>168</v>
      </c>
      <c r="B63" s="324"/>
      <c r="C63" s="324"/>
      <c r="D63" s="324"/>
      <c r="E63" s="324"/>
      <c r="F63" s="324"/>
      <c r="G63" s="324"/>
      <c r="H63" s="324"/>
      <c r="I63" s="324"/>
      <c r="J63" s="324"/>
      <c r="K63" s="324"/>
    </row>
    <row r="64" spans="1:11" ht="26.25" customHeight="1" x14ac:dyDescent="0.3">
      <c r="C64" s="320" t="s">
        <v>151</v>
      </c>
      <c r="D64" s="325"/>
      <c r="E64" s="326" t="s">
        <v>105</v>
      </c>
      <c r="F64" s="326"/>
      <c r="G64" s="326" t="s">
        <v>169</v>
      </c>
      <c r="H64" s="326"/>
      <c r="I64" s="326" t="s">
        <v>170</v>
      </c>
      <c r="J64" s="326"/>
      <c r="K64" s="65" t="s">
        <v>118</v>
      </c>
    </row>
    <row r="65" spans="1:11" x14ac:dyDescent="0.3">
      <c r="A65" s="323" t="s">
        <v>171</v>
      </c>
      <c r="B65" s="105"/>
      <c r="C65" s="71" t="s">
        <v>143</v>
      </c>
      <c r="D65" s="106" t="s">
        <v>144</v>
      </c>
      <c r="E65" s="107" t="s">
        <v>143</v>
      </c>
      <c r="F65" s="107" t="s">
        <v>144</v>
      </c>
      <c r="G65" s="107" t="s">
        <v>143</v>
      </c>
      <c r="H65" s="107" t="s">
        <v>144</v>
      </c>
      <c r="I65" s="107" t="s">
        <v>143</v>
      </c>
      <c r="J65" s="107" t="s">
        <v>144</v>
      </c>
      <c r="K65" s="108">
        <v>12</v>
      </c>
    </row>
    <row r="66" spans="1:11" x14ac:dyDescent="0.3">
      <c r="A66" s="323"/>
      <c r="B66" s="76" t="s">
        <v>172</v>
      </c>
      <c r="C66" s="76">
        <v>2232</v>
      </c>
      <c r="D66" s="109">
        <v>8687</v>
      </c>
      <c r="E66" s="110">
        <v>1564</v>
      </c>
      <c r="F66" s="110">
        <v>5839</v>
      </c>
      <c r="G66" s="110">
        <v>401</v>
      </c>
      <c r="H66" s="110">
        <v>1839</v>
      </c>
      <c r="I66" s="110">
        <v>267</v>
      </c>
      <c r="J66" s="110">
        <v>1009</v>
      </c>
      <c r="K66" s="111">
        <v>4.3985045084671211E-4</v>
      </c>
    </row>
    <row r="67" spans="1:11" ht="15.75" customHeight="1" x14ac:dyDescent="0.3">
      <c r="A67" s="323"/>
      <c r="B67" s="76" t="s">
        <v>173</v>
      </c>
      <c r="C67" s="112">
        <v>0.2044</v>
      </c>
      <c r="D67" s="113">
        <v>0.79559999999999997</v>
      </c>
      <c r="E67" s="114">
        <v>0.21129999999999999</v>
      </c>
      <c r="F67" s="114">
        <v>0.78869999999999996</v>
      </c>
      <c r="G67" s="114">
        <v>0.17899999999999999</v>
      </c>
      <c r="H67" s="114">
        <v>0.82099999999999995</v>
      </c>
      <c r="I67" s="114">
        <v>0.2092</v>
      </c>
      <c r="J67" s="115">
        <v>0.79079999999999995</v>
      </c>
      <c r="K67" s="55"/>
    </row>
    <row r="69" spans="1:11" x14ac:dyDescent="0.3">
      <c r="A69" s="324" t="s">
        <v>174</v>
      </c>
      <c r="B69" s="324"/>
      <c r="C69" s="324"/>
      <c r="D69" s="324"/>
      <c r="E69" s="324"/>
      <c r="F69" s="324"/>
    </row>
    <row r="70" spans="1:11" x14ac:dyDescent="0.3">
      <c r="B70" s="65">
        <v>2020</v>
      </c>
      <c r="C70" s="65">
        <v>2021</v>
      </c>
      <c r="D70" s="65">
        <v>2022</v>
      </c>
    </row>
    <row r="71" spans="1:11" ht="26" x14ac:dyDescent="0.3">
      <c r="A71" s="87" t="s">
        <v>175</v>
      </c>
      <c r="B71" s="36">
        <v>6.3600000000000004E-2</v>
      </c>
      <c r="C71" s="36">
        <v>6.6900000000000001E-2</v>
      </c>
      <c r="D71" s="36">
        <v>6.83E-2</v>
      </c>
    </row>
    <row r="74" spans="1:11" x14ac:dyDescent="0.3">
      <c r="A74" s="309" t="s">
        <v>176</v>
      </c>
      <c r="B74" s="309"/>
      <c r="C74" s="309"/>
      <c r="D74" s="309"/>
      <c r="E74" s="309"/>
      <c r="F74" s="309"/>
      <c r="G74" s="309"/>
      <c r="H74" s="309"/>
      <c r="I74" s="309"/>
      <c r="J74" s="309"/>
    </row>
    <row r="75" spans="1:11" x14ac:dyDescent="0.3">
      <c r="A75" s="330" t="s">
        <v>177</v>
      </c>
      <c r="B75" s="331"/>
      <c r="C75" s="332" t="s">
        <v>178</v>
      </c>
      <c r="D75" s="332"/>
      <c r="E75" s="332"/>
      <c r="F75" s="332" t="s">
        <v>179</v>
      </c>
      <c r="G75" s="332"/>
      <c r="H75" s="332"/>
      <c r="I75" s="333" t="s">
        <v>180</v>
      </c>
      <c r="J75" s="334"/>
    </row>
    <row r="76" spans="1:11" x14ac:dyDescent="0.3">
      <c r="A76" s="330"/>
      <c r="B76" s="331"/>
      <c r="C76" s="108" t="s">
        <v>143</v>
      </c>
      <c r="D76" s="108" t="s">
        <v>144</v>
      </c>
      <c r="E76" s="108" t="s">
        <v>118</v>
      </c>
      <c r="F76" s="108" t="s">
        <v>143</v>
      </c>
      <c r="G76" s="108" t="s">
        <v>144</v>
      </c>
      <c r="H76" s="108" t="s">
        <v>118</v>
      </c>
      <c r="I76" s="108" t="s">
        <v>143</v>
      </c>
      <c r="J76" s="108" t="s">
        <v>144</v>
      </c>
    </row>
    <row r="77" spans="1:11" x14ac:dyDescent="0.3">
      <c r="A77" s="330"/>
      <c r="B77" s="116" t="s">
        <v>172</v>
      </c>
      <c r="C77" s="108">
        <v>3398</v>
      </c>
      <c r="D77" s="108">
        <v>8170</v>
      </c>
      <c r="E77" s="108">
        <v>16</v>
      </c>
      <c r="F77" s="108">
        <v>12138</v>
      </c>
      <c r="G77" s="108">
        <v>29778</v>
      </c>
      <c r="H77" s="108">
        <v>26</v>
      </c>
      <c r="I77" s="108">
        <v>6622</v>
      </c>
      <c r="J77" s="108">
        <v>20664</v>
      </c>
    </row>
    <row r="78" spans="1:11" x14ac:dyDescent="0.3">
      <c r="A78" s="330"/>
      <c r="B78" s="116" t="s">
        <v>173</v>
      </c>
      <c r="C78" s="111">
        <v>0.293335635359116</v>
      </c>
      <c r="D78" s="111">
        <v>0.70528314917127077</v>
      </c>
      <c r="E78" s="111">
        <v>1.3812154696132596E-3</v>
      </c>
      <c r="F78" s="111">
        <v>0.28939964713175337</v>
      </c>
      <c r="G78" s="111">
        <v>0.70998044919174097</v>
      </c>
      <c r="H78" s="111">
        <v>6.2002193923784994E-4</v>
      </c>
      <c r="I78" s="111">
        <v>0.2425818741299729</v>
      </c>
      <c r="J78" s="111">
        <v>0.75697853322587738</v>
      </c>
    </row>
    <row r="79" spans="1:11" ht="13.5" thickBot="1" x14ac:dyDescent="0.35"/>
    <row r="80" spans="1:11" ht="52.5" thickBot="1" x14ac:dyDescent="0.35">
      <c r="A80" s="117" t="s">
        <v>181</v>
      </c>
      <c r="B80" s="118" t="s">
        <v>182</v>
      </c>
      <c r="C80" s="118" t="s">
        <v>183</v>
      </c>
    </row>
    <row r="81" spans="1:3" x14ac:dyDescent="0.3">
      <c r="A81" s="327" t="s">
        <v>184</v>
      </c>
      <c r="B81" s="119" t="s">
        <v>185</v>
      </c>
      <c r="C81" s="119" t="s">
        <v>186</v>
      </c>
    </row>
    <row r="82" spans="1:3" x14ac:dyDescent="0.3">
      <c r="A82" s="328"/>
      <c r="B82" s="119" t="s">
        <v>187</v>
      </c>
      <c r="C82" s="119" t="s">
        <v>110</v>
      </c>
    </row>
    <row r="83" spans="1:3" ht="26" x14ac:dyDescent="0.3">
      <c r="A83" s="328"/>
      <c r="B83" s="119" t="s">
        <v>188</v>
      </c>
      <c r="C83" s="119" t="s">
        <v>189</v>
      </c>
    </row>
    <row r="84" spans="1:3" x14ac:dyDescent="0.3">
      <c r="A84" s="328"/>
      <c r="B84" s="119" t="s">
        <v>190</v>
      </c>
      <c r="C84" s="119" t="s">
        <v>191</v>
      </c>
    </row>
    <row r="85" spans="1:3" ht="39" x14ac:dyDescent="0.3">
      <c r="A85" s="328"/>
      <c r="B85" s="47"/>
      <c r="C85" s="119" t="s">
        <v>192</v>
      </c>
    </row>
    <row r="86" spans="1:3" x14ac:dyDescent="0.3">
      <c r="A86" s="328"/>
      <c r="B86" s="47"/>
      <c r="C86" s="119" t="s">
        <v>193</v>
      </c>
    </row>
    <row r="87" spans="1:3" x14ac:dyDescent="0.3">
      <c r="A87" s="328"/>
      <c r="B87" s="47"/>
      <c r="C87" s="119" t="s">
        <v>194</v>
      </c>
    </row>
    <row r="88" spans="1:3" x14ac:dyDescent="0.3">
      <c r="A88" s="328"/>
      <c r="B88" s="47"/>
      <c r="C88" s="119" t="s">
        <v>195</v>
      </c>
    </row>
    <row r="89" spans="1:3" x14ac:dyDescent="0.3">
      <c r="A89" s="328"/>
      <c r="B89" s="47"/>
      <c r="C89" s="119" t="s">
        <v>196</v>
      </c>
    </row>
    <row r="90" spans="1:3" x14ac:dyDescent="0.3">
      <c r="A90" s="328"/>
      <c r="B90" s="47"/>
      <c r="C90" s="119" t="s">
        <v>197</v>
      </c>
    </row>
    <row r="91" spans="1:3" ht="26" x14ac:dyDescent="0.3">
      <c r="A91" s="328"/>
      <c r="B91" s="47"/>
      <c r="C91" s="119" t="s">
        <v>198</v>
      </c>
    </row>
    <row r="92" spans="1:3" x14ac:dyDescent="0.3">
      <c r="A92" s="328"/>
      <c r="B92" s="47"/>
      <c r="C92" s="119" t="s">
        <v>199</v>
      </c>
    </row>
    <row r="93" spans="1:3" x14ac:dyDescent="0.3">
      <c r="A93" s="328"/>
      <c r="B93" s="47"/>
      <c r="C93" s="119" t="s">
        <v>200</v>
      </c>
    </row>
    <row r="94" spans="1:3" x14ac:dyDescent="0.3">
      <c r="A94" s="328"/>
      <c r="B94" s="47"/>
      <c r="C94" s="119" t="s">
        <v>201</v>
      </c>
    </row>
    <row r="95" spans="1:3" x14ac:dyDescent="0.3">
      <c r="A95" s="328"/>
      <c r="B95" s="47"/>
      <c r="C95" s="119" t="s">
        <v>202</v>
      </c>
    </row>
    <row r="96" spans="1:3" ht="26" x14ac:dyDescent="0.3">
      <c r="A96" s="328"/>
      <c r="B96" s="47"/>
      <c r="C96" s="119" t="s">
        <v>203</v>
      </c>
    </row>
    <row r="97" spans="1:3" ht="26" x14ac:dyDescent="0.3">
      <c r="A97" s="328"/>
      <c r="B97" s="47"/>
      <c r="C97" s="119" t="s">
        <v>204</v>
      </c>
    </row>
    <row r="98" spans="1:3" x14ac:dyDescent="0.3">
      <c r="A98" s="328"/>
      <c r="B98" s="47"/>
      <c r="C98" s="119" t="s">
        <v>205</v>
      </c>
    </row>
    <row r="99" spans="1:3" x14ac:dyDescent="0.3">
      <c r="A99" s="328"/>
      <c r="B99" s="47"/>
      <c r="C99" s="119" t="s">
        <v>206</v>
      </c>
    </row>
    <row r="100" spans="1:3" ht="13.5" thickBot="1" x14ac:dyDescent="0.35">
      <c r="A100" s="329"/>
      <c r="B100" s="49"/>
      <c r="C100" s="120" t="s">
        <v>207</v>
      </c>
    </row>
    <row r="101" spans="1:3" x14ac:dyDescent="0.3">
      <c r="A101" s="327" t="s">
        <v>208</v>
      </c>
      <c r="B101" s="327"/>
      <c r="C101" s="119" t="s">
        <v>209</v>
      </c>
    </row>
    <row r="102" spans="1:3" ht="13.5" thickBot="1" x14ac:dyDescent="0.35">
      <c r="A102" s="329"/>
      <c r="B102" s="329"/>
      <c r="C102" s="120" t="s">
        <v>210</v>
      </c>
    </row>
    <row r="103" spans="1:3" ht="13.5" thickBot="1" x14ac:dyDescent="0.35">
      <c r="A103" s="121" t="s">
        <v>211</v>
      </c>
      <c r="B103" s="122"/>
      <c r="C103" s="122" t="s">
        <v>212</v>
      </c>
    </row>
    <row r="104" spans="1:3" ht="13.5" thickBot="1" x14ac:dyDescent="0.35">
      <c r="A104" s="121" t="s">
        <v>213</v>
      </c>
      <c r="B104" s="122"/>
      <c r="C104" s="122" t="s">
        <v>214</v>
      </c>
    </row>
    <row r="105" spans="1:3" x14ac:dyDescent="0.3">
      <c r="A105" s="327" t="s">
        <v>215</v>
      </c>
      <c r="B105" s="119" t="s">
        <v>107</v>
      </c>
      <c r="C105" s="119" t="s">
        <v>216</v>
      </c>
    </row>
    <row r="106" spans="1:3" x14ac:dyDescent="0.3">
      <c r="A106" s="328"/>
      <c r="B106" s="119" t="s">
        <v>217</v>
      </c>
      <c r="C106" s="119" t="s">
        <v>218</v>
      </c>
    </row>
    <row r="107" spans="1:3" x14ac:dyDescent="0.3">
      <c r="A107" s="328"/>
      <c r="B107" s="119" t="s">
        <v>219</v>
      </c>
      <c r="C107" s="119" t="s">
        <v>220</v>
      </c>
    </row>
    <row r="108" spans="1:3" ht="14.5" customHeight="1" x14ac:dyDescent="0.3">
      <c r="A108" s="328"/>
      <c r="B108" s="119" t="s">
        <v>105</v>
      </c>
      <c r="C108" s="47"/>
    </row>
    <row r="109" spans="1:3" ht="14.5" customHeight="1" x14ac:dyDescent="0.3">
      <c r="A109" s="328"/>
      <c r="B109" s="119" t="s">
        <v>221</v>
      </c>
      <c r="C109" s="47"/>
    </row>
    <row r="110" spans="1:3" x14ac:dyDescent="0.3">
      <c r="A110" s="328"/>
      <c r="B110" s="119" t="s">
        <v>222</v>
      </c>
      <c r="C110" s="47"/>
    </row>
    <row r="111" spans="1:3" x14ac:dyDescent="0.3">
      <c r="A111" s="328"/>
      <c r="B111" s="119" t="s">
        <v>108</v>
      </c>
      <c r="C111" s="47"/>
    </row>
    <row r="112" spans="1:3" ht="29.15" customHeight="1" x14ac:dyDescent="0.3">
      <c r="A112" s="328"/>
      <c r="B112" s="119" t="s">
        <v>223</v>
      </c>
      <c r="C112" s="47"/>
    </row>
    <row r="113" spans="1:13" x14ac:dyDescent="0.3">
      <c r="A113" s="328"/>
      <c r="B113" s="119" t="s">
        <v>224</v>
      </c>
      <c r="C113" s="47"/>
    </row>
    <row r="114" spans="1:13" ht="26.5" thickBot="1" x14ac:dyDescent="0.35">
      <c r="A114" s="329"/>
      <c r="B114" s="120" t="s">
        <v>106</v>
      </c>
      <c r="C114" s="49"/>
    </row>
    <row r="117" spans="1:13" ht="14.5" customHeight="1" x14ac:dyDescent="0.3"/>
    <row r="118" spans="1:13" x14ac:dyDescent="0.3">
      <c r="A118" s="92"/>
      <c r="B118" s="73"/>
      <c r="C118" s="93"/>
      <c r="D118" s="93"/>
      <c r="E118" s="93"/>
      <c r="F118" s="93"/>
      <c r="G118" s="93"/>
      <c r="H118" s="94"/>
      <c r="I118" s="74"/>
      <c r="J118" s="74"/>
      <c r="K118" s="74"/>
      <c r="L118" s="74"/>
      <c r="M118" s="74"/>
    </row>
    <row r="119" spans="1:13" x14ac:dyDescent="0.3">
      <c r="A119" s="92"/>
      <c r="B119" s="73"/>
      <c r="C119" s="93"/>
      <c r="D119" s="93"/>
      <c r="E119" s="93"/>
      <c r="F119" s="93"/>
      <c r="G119" s="93"/>
      <c r="H119" s="94"/>
      <c r="I119" s="74"/>
      <c r="J119" s="74"/>
      <c r="K119" s="74"/>
      <c r="L119" s="74"/>
      <c r="M119" s="74"/>
    </row>
    <row r="120" spans="1:13" x14ac:dyDescent="0.3">
      <c r="A120" s="92"/>
      <c r="B120" s="73"/>
      <c r="C120" s="93"/>
      <c r="D120" s="93"/>
      <c r="E120" s="93"/>
      <c r="F120" s="93"/>
      <c r="G120" s="93"/>
      <c r="H120" s="94"/>
      <c r="I120" s="74"/>
      <c r="J120" s="74"/>
      <c r="K120" s="74"/>
      <c r="L120" s="74"/>
      <c r="M120" s="74"/>
    </row>
    <row r="121" spans="1:13" x14ac:dyDescent="0.3">
      <c r="A121" s="92"/>
      <c r="B121" s="73"/>
      <c r="C121" s="93"/>
      <c r="D121" s="93"/>
      <c r="E121" s="93"/>
      <c r="F121" s="93"/>
      <c r="G121" s="93"/>
      <c r="H121" s="94"/>
      <c r="I121" s="74"/>
      <c r="J121" s="74"/>
      <c r="K121" s="74"/>
      <c r="L121" s="74"/>
      <c r="M121" s="74"/>
    </row>
  </sheetData>
  <sheetProtection sheet="1" objects="1" scenarios="1"/>
  <mergeCells count="54">
    <mergeCell ref="A81:A100"/>
    <mergeCell ref="A101:A102"/>
    <mergeCell ref="B101:B102"/>
    <mergeCell ref="A105:A114"/>
    <mergeCell ref="A65:A67"/>
    <mergeCell ref="A69:F69"/>
    <mergeCell ref="A74:J74"/>
    <mergeCell ref="A75:A78"/>
    <mergeCell ref="B75:B76"/>
    <mergeCell ref="C75:E75"/>
    <mergeCell ref="F75:H75"/>
    <mergeCell ref="I75:J75"/>
    <mergeCell ref="A54:A55"/>
    <mergeCell ref="A58:D58"/>
    <mergeCell ref="A63:K63"/>
    <mergeCell ref="C64:D64"/>
    <mergeCell ref="E64:F64"/>
    <mergeCell ref="G64:H64"/>
    <mergeCell ref="I64:J64"/>
    <mergeCell ref="B53:D53"/>
    <mergeCell ref="E53:G53"/>
    <mergeCell ref="H53:J53"/>
    <mergeCell ref="A33:N33"/>
    <mergeCell ref="C34:E34"/>
    <mergeCell ref="F34:H34"/>
    <mergeCell ref="I34:K34"/>
    <mergeCell ref="L34:N34"/>
    <mergeCell ref="A36:A37"/>
    <mergeCell ref="B39:C39"/>
    <mergeCell ref="D39:E39"/>
    <mergeCell ref="F39:G39"/>
    <mergeCell ref="H39:I39"/>
    <mergeCell ref="A49:D49"/>
    <mergeCell ref="AL24:AN24"/>
    <mergeCell ref="B25:C25"/>
    <mergeCell ref="D25:E25"/>
    <mergeCell ref="F25:G25"/>
    <mergeCell ref="K24:M24"/>
    <mergeCell ref="N24:P24"/>
    <mergeCell ref="Q24:S24"/>
    <mergeCell ref="T24:V24"/>
    <mergeCell ref="W24:Y24"/>
    <mergeCell ref="Z24:AB24"/>
    <mergeCell ref="H24:J24"/>
    <mergeCell ref="A24:A25"/>
    <mergeCell ref="B24:G24"/>
    <mergeCell ref="AC24:AE24"/>
    <mergeCell ref="AF24:AH24"/>
    <mergeCell ref="AI24:AK24"/>
    <mergeCell ref="A3:N3"/>
    <mergeCell ref="B4:C4"/>
    <mergeCell ref="A17:E17"/>
    <mergeCell ref="A23:E23"/>
    <mergeCell ref="F23:G23"/>
  </mergeCells>
  <pageMargins left="0.7" right="0.7" top="0.75" bottom="0.75" header="0.3" footer="0.3"/>
  <pageSetup paperSize="9" orientation="portrait" r:id="rId1"/>
  <headerFooter>
    <oddHeader>&amp;L&amp;"Calibri"&amp;10&amp;K000000&amp;1#</oddHeader>
    <oddFooter>&amp;C&amp;1#&amp;"Calibri"&amp;10&amp;K000000{OPEN}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4"/>
  <sheetViews>
    <sheetView topLeftCell="A34" workbookViewId="0">
      <selection activeCell="A42" sqref="A42"/>
    </sheetView>
  </sheetViews>
  <sheetFormatPr baseColWidth="10" defaultColWidth="11.453125" defaultRowHeight="13" x14ac:dyDescent="0.3"/>
  <cols>
    <col min="1" max="1" width="44.1796875" style="17" bestFit="1" customWidth="1"/>
    <col min="2" max="3" width="11.453125" style="17"/>
    <col min="4" max="4" width="14.81640625" style="17" customWidth="1"/>
    <col min="5" max="16384" width="11.453125" style="17"/>
  </cols>
  <sheetData>
    <row r="2" spans="1:4" x14ac:dyDescent="0.3">
      <c r="A2" s="68" t="s">
        <v>414</v>
      </c>
      <c r="B2" s="68"/>
      <c r="C2" s="68"/>
      <c r="D2" s="68"/>
    </row>
    <row r="3" spans="1:4" x14ac:dyDescent="0.3">
      <c r="B3" s="50">
        <v>2021</v>
      </c>
      <c r="C3" s="50">
        <v>2022</v>
      </c>
      <c r="D3" s="50">
        <v>2023</v>
      </c>
    </row>
    <row r="4" spans="1:4" x14ac:dyDescent="0.3">
      <c r="A4" s="51" t="s">
        <v>415</v>
      </c>
      <c r="B4" s="52">
        <v>6774</v>
      </c>
      <c r="C4" s="52">
        <v>6176</v>
      </c>
      <c r="D4" s="50">
        <v>8037</v>
      </c>
    </row>
    <row r="5" spans="1:4" x14ac:dyDescent="0.3">
      <c r="A5" s="51" t="s">
        <v>416</v>
      </c>
      <c r="B5" s="53">
        <v>1</v>
      </c>
      <c r="C5" s="53">
        <v>1</v>
      </c>
      <c r="D5" s="54">
        <v>1</v>
      </c>
    </row>
    <row r="7" spans="1:4" x14ac:dyDescent="0.3">
      <c r="A7" s="336" t="s">
        <v>417</v>
      </c>
      <c r="B7" s="336"/>
      <c r="C7" s="336"/>
    </row>
    <row r="8" spans="1:4" x14ac:dyDescent="0.3">
      <c r="A8" s="55"/>
      <c r="B8" s="50">
        <v>2022</v>
      </c>
      <c r="C8" s="50">
        <v>2023</v>
      </c>
    </row>
    <row r="9" spans="1:4" x14ac:dyDescent="0.3">
      <c r="A9" s="51" t="s">
        <v>301</v>
      </c>
      <c r="B9" s="56">
        <v>41</v>
      </c>
      <c r="C9" s="50">
        <v>49</v>
      </c>
    </row>
    <row r="10" spans="1:4" x14ac:dyDescent="0.3">
      <c r="A10" s="57" t="s">
        <v>302</v>
      </c>
      <c r="B10" s="58">
        <v>26</v>
      </c>
      <c r="C10" s="59">
        <v>25</v>
      </c>
    </row>
    <row r="11" spans="1:4" x14ac:dyDescent="0.3">
      <c r="A11" s="60" t="s">
        <v>303</v>
      </c>
      <c r="B11" s="61">
        <v>11</v>
      </c>
      <c r="C11" s="62">
        <v>13</v>
      </c>
    </row>
    <row r="12" spans="1:4" x14ac:dyDescent="0.3">
      <c r="A12" s="60" t="s">
        <v>304</v>
      </c>
      <c r="B12" s="61">
        <v>6</v>
      </c>
      <c r="C12" s="62">
        <v>4</v>
      </c>
    </row>
    <row r="13" spans="1:4" x14ac:dyDescent="0.3">
      <c r="A13" s="60" t="s">
        <v>305</v>
      </c>
      <c r="B13" s="61">
        <v>2</v>
      </c>
      <c r="C13" s="62">
        <v>2</v>
      </c>
    </row>
    <row r="14" spans="1:4" x14ac:dyDescent="0.3">
      <c r="A14" s="60" t="s">
        <v>306</v>
      </c>
      <c r="B14" s="61">
        <v>2</v>
      </c>
      <c r="C14" s="62">
        <v>1</v>
      </c>
    </row>
    <row r="15" spans="1:4" x14ac:dyDescent="0.3">
      <c r="A15" s="60" t="s">
        <v>307</v>
      </c>
      <c r="B15" s="61">
        <v>1</v>
      </c>
      <c r="C15" s="62">
        <v>2</v>
      </c>
    </row>
    <row r="16" spans="1:4" x14ac:dyDescent="0.3">
      <c r="A16" s="60" t="s">
        <v>424</v>
      </c>
      <c r="B16" s="61"/>
      <c r="C16" s="62">
        <v>2</v>
      </c>
    </row>
    <row r="17" spans="1:3" x14ac:dyDescent="0.3">
      <c r="A17" s="60" t="s">
        <v>308</v>
      </c>
      <c r="B17" s="61"/>
      <c r="C17" s="62">
        <v>1</v>
      </c>
    </row>
    <row r="18" spans="1:3" x14ac:dyDescent="0.3">
      <c r="A18" s="60" t="s">
        <v>118</v>
      </c>
      <c r="B18" s="61">
        <v>4</v>
      </c>
      <c r="C18" s="62">
        <v>0</v>
      </c>
    </row>
    <row r="21" spans="1:3" x14ac:dyDescent="0.3">
      <c r="A21" s="337" t="s">
        <v>427</v>
      </c>
      <c r="B21" s="338"/>
      <c r="C21" s="339"/>
    </row>
    <row r="22" spans="1:3" x14ac:dyDescent="0.3">
      <c r="A22" s="63"/>
      <c r="B22" s="50">
        <v>2023</v>
      </c>
    </row>
    <row r="23" spans="1:3" x14ac:dyDescent="0.3">
      <c r="A23" s="60" t="s">
        <v>309</v>
      </c>
      <c r="B23" s="52">
        <v>1</v>
      </c>
    </row>
    <row r="24" spans="1:3" x14ac:dyDescent="0.3">
      <c r="A24" s="60" t="s">
        <v>413</v>
      </c>
      <c r="B24" s="52">
        <v>1</v>
      </c>
    </row>
    <row r="25" spans="1:3" x14ac:dyDescent="0.3">
      <c r="A25" s="60" t="s">
        <v>310</v>
      </c>
      <c r="B25" s="52">
        <v>2</v>
      </c>
    </row>
    <row r="27" spans="1:3" x14ac:dyDescent="0.3">
      <c r="A27" s="340" t="s">
        <v>426</v>
      </c>
      <c r="B27" s="340">
        <v>2023</v>
      </c>
      <c r="C27" s="340"/>
    </row>
    <row r="28" spans="1:3" x14ac:dyDescent="0.3">
      <c r="A28" s="63"/>
      <c r="B28" s="50">
        <v>2023</v>
      </c>
    </row>
    <row r="29" spans="1:3" x14ac:dyDescent="0.3">
      <c r="A29" s="60" t="s">
        <v>309</v>
      </c>
      <c r="B29" s="52">
        <v>0</v>
      </c>
    </row>
    <row r="30" spans="1:3" x14ac:dyDescent="0.3">
      <c r="A30" s="60" t="s">
        <v>413</v>
      </c>
      <c r="B30" s="52">
        <v>1</v>
      </c>
    </row>
    <row r="31" spans="1:3" x14ac:dyDescent="0.3">
      <c r="A31" s="60" t="s">
        <v>310</v>
      </c>
      <c r="B31" s="52">
        <v>0</v>
      </c>
    </row>
    <row r="33" spans="1:3" x14ac:dyDescent="0.3">
      <c r="A33" s="341" t="s">
        <v>425</v>
      </c>
      <c r="B33" s="341">
        <v>2023</v>
      </c>
      <c r="C33" s="341"/>
    </row>
    <row r="34" spans="1:3" x14ac:dyDescent="0.3">
      <c r="A34" s="63"/>
      <c r="B34" s="50">
        <v>2023</v>
      </c>
    </row>
    <row r="35" spans="1:3" x14ac:dyDescent="0.3">
      <c r="A35" s="60" t="s">
        <v>309</v>
      </c>
      <c r="B35" s="52">
        <v>0</v>
      </c>
    </row>
    <row r="36" spans="1:3" x14ac:dyDescent="0.3">
      <c r="A36" s="60" t="s">
        <v>413</v>
      </c>
      <c r="B36" s="52">
        <v>0</v>
      </c>
    </row>
    <row r="37" spans="1:3" x14ac:dyDescent="0.3">
      <c r="A37" s="60" t="s">
        <v>310</v>
      </c>
      <c r="B37" s="52">
        <v>2</v>
      </c>
    </row>
    <row r="39" spans="1:3" x14ac:dyDescent="0.3">
      <c r="A39" s="336" t="s">
        <v>418</v>
      </c>
      <c r="B39" s="336"/>
      <c r="C39" s="336"/>
    </row>
    <row r="40" spans="1:3" x14ac:dyDescent="0.3">
      <c r="B40" s="335">
        <v>2023</v>
      </c>
      <c r="C40" s="335"/>
    </row>
    <row r="41" spans="1:3" ht="26" x14ac:dyDescent="0.3">
      <c r="B41" s="64" t="s">
        <v>419</v>
      </c>
      <c r="C41" s="65" t="s">
        <v>422</v>
      </c>
    </row>
    <row r="42" spans="1:3" ht="39" x14ac:dyDescent="0.3">
      <c r="A42" s="66" t="s">
        <v>121</v>
      </c>
      <c r="B42" s="67" t="s">
        <v>420</v>
      </c>
      <c r="C42" s="67" t="s">
        <v>421</v>
      </c>
    </row>
    <row r="43" spans="1:3" x14ac:dyDescent="0.3">
      <c r="A43" s="284" t="s">
        <v>444</v>
      </c>
      <c r="B43" s="286">
        <v>48900</v>
      </c>
      <c r="C43" s="285">
        <v>5500</v>
      </c>
    </row>
    <row r="44" spans="1:3" x14ac:dyDescent="0.3">
      <c r="A44" s="66" t="s">
        <v>423</v>
      </c>
      <c r="B44" s="316" t="s">
        <v>421</v>
      </c>
      <c r="C44" s="318"/>
    </row>
  </sheetData>
  <sheetProtection sheet="1" objects="1" scenarios="1"/>
  <mergeCells count="7">
    <mergeCell ref="B40:C40"/>
    <mergeCell ref="B44:C44"/>
    <mergeCell ref="A7:C7"/>
    <mergeCell ref="A21:C21"/>
    <mergeCell ref="A27:C27"/>
    <mergeCell ref="A39:C39"/>
    <mergeCell ref="A33:C33"/>
  </mergeCells>
  <pageMargins left="0.7" right="0.7" top="0.75" bottom="0.75" header="0.3" footer="0.3"/>
  <pageSetup paperSize="9" orientation="portrait" r:id="rId1"/>
  <headerFooter>
    <oddHeader>&amp;L&amp;"Calibri"&amp;10&amp;K000000&amp;1#</oddHeader>
    <oddFooter>&amp;C&amp;1#&amp;"Calibri"&amp;10&amp;K000000{OPEN}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G18" sqref="G18"/>
    </sheetView>
  </sheetViews>
  <sheetFormatPr baseColWidth="10" defaultColWidth="11.453125" defaultRowHeight="13" x14ac:dyDescent="0.3"/>
  <cols>
    <col min="1" max="1" width="70.26953125" style="17" customWidth="1"/>
    <col min="2" max="2" width="68.453125" style="17" customWidth="1"/>
    <col min="3" max="16384" width="11.453125" style="17"/>
  </cols>
  <sheetData>
    <row r="1" spans="1:2" ht="13.5" thickBot="1" x14ac:dyDescent="0.35"/>
    <row r="2" spans="1:2" ht="13.5" thickBot="1" x14ac:dyDescent="0.35">
      <c r="A2" s="44" t="s">
        <v>273</v>
      </c>
      <c r="B2" s="45" t="s">
        <v>274</v>
      </c>
    </row>
    <row r="3" spans="1:2" x14ac:dyDescent="0.3">
      <c r="A3" s="344" t="s">
        <v>275</v>
      </c>
      <c r="B3" s="345"/>
    </row>
    <row r="4" spans="1:2" ht="26" x14ac:dyDescent="0.3">
      <c r="A4" s="46" t="s">
        <v>277</v>
      </c>
      <c r="B4" s="47" t="s">
        <v>276</v>
      </c>
    </row>
    <row r="5" spans="1:2" x14ac:dyDescent="0.3">
      <c r="A5" s="342" t="s">
        <v>278</v>
      </c>
      <c r="B5" s="343"/>
    </row>
    <row r="6" spans="1:2" x14ac:dyDescent="0.3">
      <c r="A6" s="46" t="s">
        <v>280</v>
      </c>
      <c r="B6" s="47" t="s">
        <v>279</v>
      </c>
    </row>
    <row r="7" spans="1:2" x14ac:dyDescent="0.3">
      <c r="A7" s="342" t="s">
        <v>281</v>
      </c>
      <c r="B7" s="343"/>
    </row>
    <row r="8" spans="1:2" ht="26" x14ac:dyDescent="0.3">
      <c r="A8" s="46" t="s">
        <v>283</v>
      </c>
      <c r="B8" s="47" t="s">
        <v>282</v>
      </c>
    </row>
    <row r="9" spans="1:2" ht="39" x14ac:dyDescent="0.3">
      <c r="A9" s="46" t="s">
        <v>284</v>
      </c>
      <c r="B9" s="47" t="s">
        <v>279</v>
      </c>
    </row>
    <row r="10" spans="1:2" x14ac:dyDescent="0.3">
      <c r="A10" s="342" t="s">
        <v>285</v>
      </c>
      <c r="B10" s="343"/>
    </row>
    <row r="11" spans="1:2" ht="26" x14ac:dyDescent="0.3">
      <c r="A11" s="46" t="s">
        <v>286</v>
      </c>
      <c r="B11" s="47" t="s">
        <v>287</v>
      </c>
    </row>
    <row r="12" spans="1:2" x14ac:dyDescent="0.3">
      <c r="A12" s="342" t="s">
        <v>288</v>
      </c>
      <c r="B12" s="343"/>
    </row>
    <row r="13" spans="1:2" x14ac:dyDescent="0.3">
      <c r="A13" s="46" t="s">
        <v>290</v>
      </c>
      <c r="B13" s="47" t="s">
        <v>289</v>
      </c>
    </row>
    <row r="14" spans="1:2" x14ac:dyDescent="0.3">
      <c r="A14" s="342" t="s">
        <v>291</v>
      </c>
      <c r="B14" s="343"/>
    </row>
    <row r="15" spans="1:2" ht="26" x14ac:dyDescent="0.3">
      <c r="A15" s="46" t="s">
        <v>292</v>
      </c>
      <c r="B15" s="47" t="s">
        <v>279</v>
      </c>
    </row>
    <row r="16" spans="1:2" x14ac:dyDescent="0.3">
      <c r="A16" s="342" t="s">
        <v>293</v>
      </c>
      <c r="B16" s="343"/>
    </row>
    <row r="17" spans="1:2" ht="39" x14ac:dyDescent="0.3">
      <c r="A17" s="46" t="s">
        <v>295</v>
      </c>
      <c r="B17" s="47" t="s">
        <v>294</v>
      </c>
    </row>
    <row r="18" spans="1:2" ht="15" customHeight="1" x14ac:dyDescent="0.3">
      <c r="A18" s="342" t="s">
        <v>296</v>
      </c>
      <c r="B18" s="343"/>
    </row>
    <row r="19" spans="1:2" ht="26" x14ac:dyDescent="0.3">
      <c r="A19" s="46" t="s">
        <v>298</v>
      </c>
      <c r="B19" s="47" t="s">
        <v>297</v>
      </c>
    </row>
    <row r="20" spans="1:2" x14ac:dyDescent="0.3">
      <c r="A20" s="342" t="s">
        <v>299</v>
      </c>
      <c r="B20" s="343"/>
    </row>
    <row r="21" spans="1:2" ht="39.5" thickBot="1" x14ac:dyDescent="0.35">
      <c r="A21" s="48" t="s">
        <v>300</v>
      </c>
      <c r="B21" s="49" t="s">
        <v>297</v>
      </c>
    </row>
  </sheetData>
  <sheetProtection sheet="1" objects="1" scenarios="1"/>
  <mergeCells count="9">
    <mergeCell ref="A20:B20"/>
    <mergeCell ref="A3:B3"/>
    <mergeCell ref="A5:B5"/>
    <mergeCell ref="A7:B7"/>
    <mergeCell ref="A10:B10"/>
    <mergeCell ref="A12:B12"/>
    <mergeCell ref="A14:B14"/>
    <mergeCell ref="A16:B16"/>
    <mergeCell ref="A18:B18"/>
  </mergeCells>
  <pageMargins left="0.7" right="0.7" top="0.75" bottom="0.75" header="0.3" footer="0.3"/>
  <pageSetup paperSize="9" orientation="portrait" r:id="rId1"/>
  <headerFooter>
    <oddHeader>&amp;L&amp;"Calibri"&amp;10&amp;K000000&amp;1#</oddHeader>
    <oddFooter>&amp;C&amp;1#&amp;"Calibri"&amp;10&amp;K000000{OPEN}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election activeCell="E9" sqref="E9:E10"/>
    </sheetView>
  </sheetViews>
  <sheetFormatPr baseColWidth="10" defaultColWidth="11.453125" defaultRowHeight="13" x14ac:dyDescent="0.3"/>
  <cols>
    <col min="1" max="1" width="22.453125" style="17" customWidth="1"/>
    <col min="2" max="2" width="40.54296875" style="17" customWidth="1"/>
    <col min="3" max="3" width="11.81640625" style="17" customWidth="1"/>
    <col min="4" max="4" width="12.1796875" style="17" customWidth="1"/>
    <col min="5" max="6" width="11.453125" style="17"/>
    <col min="7" max="7" width="13.54296875" style="17" customWidth="1"/>
    <col min="8" max="16384" width="11.453125" style="17"/>
  </cols>
  <sheetData>
    <row r="2" spans="1:7" ht="13.5" customHeight="1" thickBot="1" x14ac:dyDescent="0.35">
      <c r="A2" s="16" t="s">
        <v>311</v>
      </c>
      <c r="B2" s="16" t="s">
        <v>312</v>
      </c>
      <c r="C2" s="16" t="s">
        <v>445</v>
      </c>
      <c r="D2" s="16" t="s">
        <v>446</v>
      </c>
      <c r="E2" s="16" t="s">
        <v>313</v>
      </c>
      <c r="F2" s="16" t="s">
        <v>4</v>
      </c>
      <c r="G2" s="16" t="s">
        <v>314</v>
      </c>
    </row>
    <row r="3" spans="1:7" x14ac:dyDescent="0.3">
      <c r="A3" s="301" t="s">
        <v>315</v>
      </c>
      <c r="B3" s="18" t="s">
        <v>13</v>
      </c>
      <c r="C3" s="287" t="s">
        <v>447</v>
      </c>
      <c r="D3" s="288" t="s">
        <v>447</v>
      </c>
      <c r="E3" s="19">
        <v>3131478000</v>
      </c>
      <c r="F3" s="19" t="s">
        <v>316</v>
      </c>
      <c r="G3" s="20" t="s">
        <v>317</v>
      </c>
    </row>
    <row r="4" spans="1:7" x14ac:dyDescent="0.3">
      <c r="A4" s="305"/>
      <c r="B4" s="21" t="s">
        <v>318</v>
      </c>
      <c r="C4" s="281">
        <v>32</v>
      </c>
      <c r="D4" s="282">
        <v>74</v>
      </c>
      <c r="E4" s="22">
        <v>90</v>
      </c>
      <c r="F4" s="22" t="s">
        <v>319</v>
      </c>
      <c r="G4" s="23" t="s">
        <v>320</v>
      </c>
    </row>
    <row r="5" spans="1:7" ht="13.5" thickBot="1" x14ac:dyDescent="0.35">
      <c r="A5" s="302"/>
      <c r="B5" s="24" t="s">
        <v>321</v>
      </c>
      <c r="C5" s="280">
        <v>86.3</v>
      </c>
      <c r="D5" s="25">
        <v>87</v>
      </c>
      <c r="E5" s="25">
        <v>99</v>
      </c>
      <c r="F5" s="25" t="s">
        <v>5</v>
      </c>
      <c r="G5" s="26" t="s">
        <v>322</v>
      </c>
    </row>
    <row r="6" spans="1:7" x14ac:dyDescent="0.3">
      <c r="A6" s="301" t="s">
        <v>323</v>
      </c>
      <c r="B6" s="18" t="s">
        <v>324</v>
      </c>
      <c r="C6" s="279">
        <v>29</v>
      </c>
      <c r="D6" s="283">
        <v>29</v>
      </c>
      <c r="E6" s="19">
        <v>28</v>
      </c>
      <c r="F6" s="19" t="s">
        <v>5</v>
      </c>
      <c r="G6" s="20" t="s">
        <v>325</v>
      </c>
    </row>
    <row r="7" spans="1:7" ht="26" x14ac:dyDescent="0.3">
      <c r="A7" s="305"/>
      <c r="B7" s="21" t="s">
        <v>326</v>
      </c>
      <c r="C7" s="281">
        <v>0</v>
      </c>
      <c r="D7" s="282">
        <v>0</v>
      </c>
      <c r="E7" s="22">
        <v>0</v>
      </c>
      <c r="F7" s="22"/>
      <c r="G7" s="23" t="s">
        <v>327</v>
      </c>
    </row>
    <row r="8" spans="1:7" ht="13.5" thickBot="1" x14ac:dyDescent="0.35">
      <c r="A8" s="302"/>
      <c r="B8" s="24" t="s">
        <v>328</v>
      </c>
      <c r="C8" s="280">
        <v>0</v>
      </c>
      <c r="D8" s="25">
        <v>0</v>
      </c>
      <c r="E8" s="25">
        <v>0</v>
      </c>
      <c r="F8" s="25"/>
      <c r="G8" s="26"/>
    </row>
    <row r="9" spans="1:7" x14ac:dyDescent="0.3">
      <c r="A9" s="301" t="s">
        <v>329</v>
      </c>
      <c r="B9" s="18" t="s">
        <v>330</v>
      </c>
      <c r="C9" s="352" t="s">
        <v>331</v>
      </c>
      <c r="D9" s="352" t="s">
        <v>331</v>
      </c>
      <c r="E9" s="349" t="s">
        <v>331</v>
      </c>
      <c r="F9" s="303"/>
      <c r="G9" s="350" t="s">
        <v>332</v>
      </c>
    </row>
    <row r="10" spans="1:7" ht="26" x14ac:dyDescent="0.3">
      <c r="A10" s="305"/>
      <c r="B10" s="21" t="s">
        <v>333</v>
      </c>
      <c r="C10" s="353"/>
      <c r="D10" s="353"/>
      <c r="E10" s="312"/>
      <c r="F10" s="307"/>
      <c r="G10" s="351"/>
    </row>
    <row r="11" spans="1:7" ht="65.5" thickBot="1" x14ac:dyDescent="0.35">
      <c r="A11" s="302"/>
      <c r="B11" s="24" t="s">
        <v>334</v>
      </c>
      <c r="C11" s="25" t="s">
        <v>448</v>
      </c>
      <c r="D11" s="25" t="s">
        <v>449</v>
      </c>
      <c r="E11" s="25" t="s">
        <v>335</v>
      </c>
      <c r="F11" s="24"/>
      <c r="G11" s="26" t="s">
        <v>336</v>
      </c>
    </row>
    <row r="12" spans="1:7" x14ac:dyDescent="0.3">
      <c r="A12" s="301" t="s">
        <v>337</v>
      </c>
      <c r="B12" s="18" t="s">
        <v>338</v>
      </c>
      <c r="C12" s="352" t="s">
        <v>331</v>
      </c>
      <c r="D12" s="352" t="s">
        <v>331</v>
      </c>
      <c r="E12" s="349" t="s">
        <v>331</v>
      </c>
      <c r="F12" s="18"/>
      <c r="G12" s="350" t="s">
        <v>339</v>
      </c>
    </row>
    <row r="13" spans="1:7" x14ac:dyDescent="0.3">
      <c r="A13" s="305"/>
      <c r="B13" s="21" t="s">
        <v>340</v>
      </c>
      <c r="C13" s="353"/>
      <c r="D13" s="353"/>
      <c r="E13" s="312"/>
      <c r="F13" s="21"/>
      <c r="G13" s="351"/>
    </row>
    <row r="14" spans="1:7" x14ac:dyDescent="0.3">
      <c r="A14" s="305"/>
      <c r="B14" s="21" t="s">
        <v>341</v>
      </c>
      <c r="C14" s="354" t="s">
        <v>331</v>
      </c>
      <c r="D14" s="354" t="s">
        <v>331</v>
      </c>
      <c r="E14" s="312" t="s">
        <v>331</v>
      </c>
      <c r="F14" s="21"/>
      <c r="G14" s="351" t="s">
        <v>342</v>
      </c>
    </row>
    <row r="15" spans="1:7" x14ac:dyDescent="0.3">
      <c r="A15" s="305"/>
      <c r="B15" s="21" t="s">
        <v>343</v>
      </c>
      <c r="C15" s="353"/>
      <c r="D15" s="353"/>
      <c r="E15" s="312"/>
      <c r="F15" s="21"/>
      <c r="G15" s="351"/>
    </row>
    <row r="16" spans="1:7" x14ac:dyDescent="0.3">
      <c r="A16" s="305"/>
      <c r="B16" s="21" t="s">
        <v>344</v>
      </c>
      <c r="C16" s="282">
        <v>2</v>
      </c>
      <c r="D16" s="282">
        <v>4</v>
      </c>
      <c r="E16" s="22">
        <v>3</v>
      </c>
      <c r="F16" s="21"/>
      <c r="G16" s="23" t="s">
        <v>345</v>
      </c>
    </row>
    <row r="17" spans="1:7" ht="26" x14ac:dyDescent="0.3">
      <c r="A17" s="305"/>
      <c r="B17" s="21" t="s">
        <v>346</v>
      </c>
      <c r="C17" s="282" t="s">
        <v>347</v>
      </c>
      <c r="D17" s="282" t="s">
        <v>347</v>
      </c>
      <c r="E17" s="22" t="s">
        <v>347</v>
      </c>
      <c r="F17" s="21"/>
      <c r="G17" s="23"/>
    </row>
    <row r="18" spans="1:7" ht="39.5" thickBot="1" x14ac:dyDescent="0.35">
      <c r="A18" s="302"/>
      <c r="B18" s="24" t="s">
        <v>348</v>
      </c>
      <c r="C18" s="25" t="s">
        <v>331</v>
      </c>
      <c r="D18" s="25" t="s">
        <v>331</v>
      </c>
      <c r="E18" s="25" t="s">
        <v>331</v>
      </c>
      <c r="F18" s="24"/>
      <c r="G18" s="26" t="s">
        <v>349</v>
      </c>
    </row>
    <row r="19" spans="1:7" ht="26" x14ac:dyDescent="0.3">
      <c r="A19" s="301" t="s">
        <v>350</v>
      </c>
      <c r="B19" s="18" t="s">
        <v>351</v>
      </c>
      <c r="C19" s="279" t="s">
        <v>450</v>
      </c>
      <c r="D19" s="283" t="s">
        <v>450</v>
      </c>
      <c r="E19" s="19" t="s">
        <v>352</v>
      </c>
      <c r="F19" s="19"/>
      <c r="G19" s="20" t="s">
        <v>353</v>
      </c>
    </row>
    <row r="20" spans="1:7" ht="39.5" thickBot="1" x14ac:dyDescent="0.35">
      <c r="A20" s="302"/>
      <c r="B20" s="24" t="s">
        <v>354</v>
      </c>
      <c r="C20" s="25" t="s">
        <v>451</v>
      </c>
      <c r="D20" s="25" t="s">
        <v>452</v>
      </c>
      <c r="E20" s="25" t="s">
        <v>355</v>
      </c>
      <c r="F20" s="25"/>
      <c r="G20" s="26" t="s">
        <v>356</v>
      </c>
    </row>
    <row r="21" spans="1:7" ht="65.5" thickBot="1" x14ac:dyDescent="0.35">
      <c r="A21" s="27" t="s">
        <v>357</v>
      </c>
      <c r="B21" s="28" t="s">
        <v>358</v>
      </c>
      <c r="C21" s="29" t="s">
        <v>453</v>
      </c>
      <c r="D21" s="29" t="s">
        <v>454</v>
      </c>
      <c r="E21" s="29" t="s">
        <v>359</v>
      </c>
      <c r="F21" s="29"/>
      <c r="G21" s="30" t="s">
        <v>360</v>
      </c>
    </row>
    <row r="22" spans="1:7" ht="39" x14ac:dyDescent="0.3">
      <c r="A22" s="346" t="s">
        <v>361</v>
      </c>
      <c r="B22" s="18" t="s">
        <v>362</v>
      </c>
      <c r="C22" s="283" t="s">
        <v>331</v>
      </c>
      <c r="D22" s="283" t="s">
        <v>331</v>
      </c>
      <c r="E22" s="19">
        <v>0</v>
      </c>
      <c r="F22" s="19"/>
      <c r="G22" s="20" t="s">
        <v>363</v>
      </c>
    </row>
    <row r="23" spans="1:7" ht="39" x14ac:dyDescent="0.3">
      <c r="A23" s="347"/>
      <c r="B23" s="21" t="s">
        <v>364</v>
      </c>
      <c r="C23" s="282" t="s">
        <v>455</v>
      </c>
      <c r="D23" s="282" t="s">
        <v>456</v>
      </c>
      <c r="E23" s="22" t="s">
        <v>365</v>
      </c>
      <c r="F23" s="22" t="s">
        <v>366</v>
      </c>
      <c r="G23" s="23" t="s">
        <v>367</v>
      </c>
    </row>
    <row r="24" spans="1:7" ht="26.5" thickBot="1" x14ac:dyDescent="0.35">
      <c r="A24" s="348"/>
      <c r="B24" s="31" t="s">
        <v>368</v>
      </c>
      <c r="C24" s="32" t="s">
        <v>457</v>
      </c>
      <c r="D24" s="32" t="s">
        <v>457</v>
      </c>
      <c r="E24" s="32" t="s">
        <v>369</v>
      </c>
      <c r="F24" s="32"/>
      <c r="G24" s="33" t="s">
        <v>370</v>
      </c>
    </row>
    <row r="26" spans="1:7" x14ac:dyDescent="0.3">
      <c r="B26" s="17" t="s">
        <v>458</v>
      </c>
    </row>
  </sheetData>
  <sheetProtection sheet="1" objects="1" scenarios="1"/>
  <mergeCells count="19">
    <mergeCell ref="G9:G10"/>
    <mergeCell ref="A3:A5"/>
    <mergeCell ref="A6:A8"/>
    <mergeCell ref="A9:A11"/>
    <mergeCell ref="E9:E10"/>
    <mergeCell ref="F9:F10"/>
    <mergeCell ref="C9:C10"/>
    <mergeCell ref="D9:D10"/>
    <mergeCell ref="A22:A24"/>
    <mergeCell ref="A12:A18"/>
    <mergeCell ref="E12:E13"/>
    <mergeCell ref="G12:G13"/>
    <mergeCell ref="E14:E15"/>
    <mergeCell ref="G14:G15"/>
    <mergeCell ref="A19:A20"/>
    <mergeCell ref="C12:C13"/>
    <mergeCell ref="D12:D13"/>
    <mergeCell ref="C14:C15"/>
    <mergeCell ref="D14:D15"/>
  </mergeCells>
  <pageMargins left="0.7" right="0.7" top="0.75" bottom="0.75" header="0.3" footer="0.3"/>
  <pageSetup paperSize="9" orientation="portrait" r:id="rId1"/>
  <headerFooter>
    <oddHeader>&amp;L&amp;"Calibri"&amp;10&amp;K000000&amp;1#</oddHeader>
    <oddFooter>&amp;C&amp;1#&amp;"Calibri"&amp;10&amp;K000000{OPEN}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topLeftCell="A7" workbookViewId="0">
      <selection activeCell="H11" sqref="H11:H12"/>
    </sheetView>
  </sheetViews>
  <sheetFormatPr baseColWidth="10" defaultColWidth="11.453125" defaultRowHeight="13" x14ac:dyDescent="0.3"/>
  <cols>
    <col min="1" max="1" width="29.54296875" style="17" customWidth="1"/>
    <col min="2" max="2" width="32" style="17" customWidth="1"/>
    <col min="3" max="16384" width="11.453125" style="17"/>
  </cols>
  <sheetData>
    <row r="2" spans="1:4" ht="13.5" thickBot="1" x14ac:dyDescent="0.35">
      <c r="A2" s="16" t="s">
        <v>412</v>
      </c>
      <c r="B2" s="16" t="s">
        <v>4</v>
      </c>
      <c r="C2" s="16">
        <v>2022</v>
      </c>
      <c r="D2" s="16">
        <v>2023</v>
      </c>
    </row>
    <row r="3" spans="1:4" ht="22.5" customHeight="1" x14ac:dyDescent="0.3">
      <c r="A3" s="355" t="s">
        <v>371</v>
      </c>
      <c r="B3" s="356"/>
      <c r="C3" s="356"/>
      <c r="D3" s="357"/>
    </row>
    <row r="4" spans="1:4" x14ac:dyDescent="0.3">
      <c r="A4" s="347" t="s">
        <v>372</v>
      </c>
      <c r="B4" s="21" t="s">
        <v>373</v>
      </c>
      <c r="C4" s="22">
        <v>66</v>
      </c>
      <c r="D4" s="34">
        <v>61</v>
      </c>
    </row>
    <row r="5" spans="1:4" x14ac:dyDescent="0.3">
      <c r="A5" s="347"/>
      <c r="B5" s="21" t="s">
        <v>374</v>
      </c>
      <c r="C5" s="22">
        <v>76</v>
      </c>
      <c r="D5" s="34">
        <v>36</v>
      </c>
    </row>
    <row r="6" spans="1:4" x14ac:dyDescent="0.3">
      <c r="A6" s="347"/>
      <c r="B6" s="21" t="s">
        <v>375</v>
      </c>
      <c r="C6" s="22">
        <v>8728</v>
      </c>
      <c r="D6" s="34">
        <v>8184</v>
      </c>
    </row>
    <row r="7" spans="1:4" ht="26" x14ac:dyDescent="0.3">
      <c r="A7" s="347"/>
      <c r="B7" s="21" t="s">
        <v>376</v>
      </c>
      <c r="C7" s="22">
        <v>8933</v>
      </c>
      <c r="D7" s="34">
        <v>8373</v>
      </c>
    </row>
    <row r="8" spans="1:4" ht="26" x14ac:dyDescent="0.3">
      <c r="A8" s="35" t="s">
        <v>377</v>
      </c>
      <c r="B8" s="21" t="s">
        <v>377</v>
      </c>
      <c r="C8" s="22" t="s">
        <v>378</v>
      </c>
      <c r="D8" s="34" t="s">
        <v>379</v>
      </c>
    </row>
    <row r="9" spans="1:4" x14ac:dyDescent="0.3">
      <c r="A9" s="35" t="s">
        <v>380</v>
      </c>
      <c r="B9" s="21" t="s">
        <v>381</v>
      </c>
      <c r="C9" s="22">
        <v>505</v>
      </c>
      <c r="D9" s="34" t="s">
        <v>382</v>
      </c>
    </row>
    <row r="10" spans="1:4" ht="39" x14ac:dyDescent="0.3">
      <c r="A10" s="35" t="s">
        <v>383</v>
      </c>
      <c r="B10" s="21" t="s">
        <v>384</v>
      </c>
      <c r="C10" s="22">
        <v>0</v>
      </c>
      <c r="D10" s="34" t="s">
        <v>385</v>
      </c>
    </row>
    <row r="11" spans="1:4" ht="78" x14ac:dyDescent="0.3">
      <c r="A11" s="35" t="s">
        <v>386</v>
      </c>
      <c r="B11" s="21" t="s">
        <v>387</v>
      </c>
      <c r="C11" s="36">
        <v>0.33200000000000002</v>
      </c>
      <c r="D11" s="37">
        <v>0.30299999999999999</v>
      </c>
    </row>
    <row r="12" spans="1:4" ht="26" x14ac:dyDescent="0.3">
      <c r="A12" s="35" t="s">
        <v>388</v>
      </c>
      <c r="B12" s="21" t="s">
        <v>389</v>
      </c>
      <c r="C12" s="36">
        <v>5.1999999999999998E-2</v>
      </c>
      <c r="D12" s="38">
        <v>4.7E-2</v>
      </c>
    </row>
    <row r="13" spans="1:4" ht="65" x14ac:dyDescent="0.3">
      <c r="A13" s="35" t="s">
        <v>390</v>
      </c>
      <c r="B13" s="21" t="s">
        <v>391</v>
      </c>
      <c r="C13" s="22" t="s">
        <v>392</v>
      </c>
      <c r="D13" s="34" t="s">
        <v>392</v>
      </c>
    </row>
    <row r="14" spans="1:4" ht="26" x14ac:dyDescent="0.3">
      <c r="A14" s="35" t="s">
        <v>393</v>
      </c>
      <c r="B14" s="21" t="s">
        <v>394</v>
      </c>
      <c r="C14" s="22">
        <v>604</v>
      </c>
      <c r="D14" s="34" t="s">
        <v>395</v>
      </c>
    </row>
    <row r="15" spans="1:4" ht="26.5" thickBot="1" x14ac:dyDescent="0.35">
      <c r="A15" s="39" t="s">
        <v>396</v>
      </c>
      <c r="B15" s="31" t="s">
        <v>397</v>
      </c>
      <c r="C15" s="32">
        <v>3647</v>
      </c>
      <c r="D15" s="40">
        <v>3699</v>
      </c>
    </row>
    <row r="16" spans="1:4" ht="13.5" thickBot="1" x14ac:dyDescent="0.35">
      <c r="A16" s="358" t="s">
        <v>398</v>
      </c>
      <c r="B16" s="359"/>
      <c r="C16" s="359"/>
      <c r="D16" s="360"/>
    </row>
    <row r="17" spans="1:4" ht="65" x14ac:dyDescent="0.3">
      <c r="A17" s="41" t="s">
        <v>399</v>
      </c>
      <c r="B17" s="18" t="s">
        <v>400</v>
      </c>
      <c r="C17" s="19" t="s">
        <v>401</v>
      </c>
      <c r="D17" s="42" t="s">
        <v>402</v>
      </c>
    </row>
    <row r="18" spans="1:4" ht="104" x14ac:dyDescent="0.3">
      <c r="A18" s="35" t="s">
        <v>403</v>
      </c>
      <c r="B18" s="21" t="s">
        <v>404</v>
      </c>
      <c r="C18" s="22" t="s">
        <v>401</v>
      </c>
      <c r="D18" s="34" t="s">
        <v>405</v>
      </c>
    </row>
    <row r="19" spans="1:4" ht="26" x14ac:dyDescent="0.3">
      <c r="A19" s="35" t="s">
        <v>406</v>
      </c>
      <c r="B19" s="21" t="s">
        <v>407</v>
      </c>
      <c r="C19" s="22" t="s">
        <v>392</v>
      </c>
      <c r="D19" s="34" t="s">
        <v>392</v>
      </c>
    </row>
    <row r="20" spans="1:4" ht="52" x14ac:dyDescent="0.3">
      <c r="A20" s="35" t="s">
        <v>408</v>
      </c>
      <c r="B20" s="21" t="s">
        <v>409</v>
      </c>
      <c r="C20" s="43">
        <v>0.5</v>
      </c>
      <c r="D20" s="38">
        <v>0.5</v>
      </c>
    </row>
    <row r="21" spans="1:4" ht="52.5" thickBot="1" x14ac:dyDescent="0.35">
      <c r="A21" s="39" t="s">
        <v>410</v>
      </c>
      <c r="B21" s="31" t="s">
        <v>411</v>
      </c>
      <c r="C21" s="32" t="s">
        <v>401</v>
      </c>
      <c r="D21" s="40" t="s">
        <v>402</v>
      </c>
    </row>
  </sheetData>
  <sheetProtection sheet="1" objects="1" scenarios="1"/>
  <mergeCells count="3">
    <mergeCell ref="A4:A7"/>
    <mergeCell ref="A3:D3"/>
    <mergeCell ref="A16:D16"/>
  </mergeCells>
  <pageMargins left="0.7" right="0.7" top="0.75" bottom="0.75" header="0.3" footer="0.3"/>
  <pageSetup paperSize="9" orientation="portrait" r:id="rId1"/>
  <headerFooter>
    <oddHeader>&amp;L&amp;"Calibri"&amp;10&amp;K000000&amp;1#</oddHeader>
    <oddFooter>&amp;C&amp;1#&amp;"Calibri"&amp;10&amp;K000000{OPEN}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Résultats Environnementaux</vt:lpstr>
      <vt:lpstr>Indicateurs Santé Sécurité</vt:lpstr>
      <vt:lpstr>Indicateurs DPEF</vt:lpstr>
      <vt:lpstr>RH</vt:lpstr>
      <vt:lpstr>Gouvernance</vt:lpstr>
      <vt:lpstr>TCFD</vt:lpstr>
      <vt:lpstr>SASB</vt:lpstr>
      <vt:lpstr>SFDR</vt:lpstr>
    </vt:vector>
  </TitlesOfParts>
  <Company>Thales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THALES SA</dc:creator>
  <cp:lastModifiedBy>Josephine VILLEMIN</cp:lastModifiedBy>
  <dcterms:created xsi:type="dcterms:W3CDTF">2023-03-24T13:06:44Z</dcterms:created>
  <dcterms:modified xsi:type="dcterms:W3CDTF">2024-06-07T12:57:45Z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c9cc36-7289-4c96-81d0-25ee8eefd11d_Enabled">
    <vt:lpwstr>true</vt:lpwstr>
  </property>
  <property fmtid="{D5CDD505-2E9C-101B-9397-08002B2CF9AE}" pid="3" name="MSIP_Label_64c9cc36-7289-4c96-81d0-25ee8eefd11d_SetDate">
    <vt:lpwstr>2024-06-07T11:31:54Z</vt:lpwstr>
  </property>
  <property fmtid="{D5CDD505-2E9C-101B-9397-08002B2CF9AE}" pid="4" name="MSIP_Label_64c9cc36-7289-4c96-81d0-25ee8eefd11d_Method">
    <vt:lpwstr>Privileged</vt:lpwstr>
  </property>
  <property fmtid="{D5CDD505-2E9C-101B-9397-08002B2CF9AE}" pid="5" name="MSIP_Label_64c9cc36-7289-4c96-81d0-25ee8eefd11d_Name">
    <vt:lpwstr>THALES-CORE-01</vt:lpwstr>
  </property>
  <property fmtid="{D5CDD505-2E9C-101B-9397-08002B2CF9AE}" pid="6" name="MSIP_Label_64c9cc36-7289-4c96-81d0-25ee8eefd11d_SiteId">
    <vt:lpwstr>6e603289-5e46-4e26-ac7c-03a85420a9a5</vt:lpwstr>
  </property>
  <property fmtid="{D5CDD505-2E9C-101B-9397-08002B2CF9AE}" pid="7" name="MSIP_Label_64c9cc36-7289-4c96-81d0-25ee8eefd11d_ActionId">
    <vt:lpwstr>53788ef3-09bf-46b1-aecf-a809c892be3f</vt:lpwstr>
  </property>
  <property fmtid="{D5CDD505-2E9C-101B-9397-08002B2CF9AE}" pid="8" name="MSIP_Label_64c9cc36-7289-4c96-81d0-25ee8eefd11d_ContentBits">
    <vt:lpwstr>3</vt:lpwstr>
  </property>
  <property fmtid="{D5CDD505-2E9C-101B-9397-08002B2CF9AE}" pid="9" name="Thales-Sensitivity">
    <vt:lpwstr>{TGOPEN}</vt:lpwstr>
  </property>
  <property fmtid="{D5CDD505-2E9C-101B-9397-08002B2CF9AE}" pid="10" name="_MarkAsFinal">
    <vt:bool>true</vt:bool>
  </property>
</Properties>
</file>